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3\"/>
    </mc:Choice>
  </mc:AlternateContent>
  <xr:revisionPtr revIDLastSave="0" documentId="13_ncr:1_{4D248E49-D59A-46EB-BD84-7F21176D3B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جلد " sheetId="24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_FilterDatabase" localSheetId="16" hidden="1">'درآمد ناشی از تغییر قیمت اوراق'!$A$7:$R$63</definedName>
    <definedName name="_xlnm.Print_Area" localSheetId="3">اوراق!$A$1:$AL$34</definedName>
    <definedName name="_xlnm.Print_Area" localSheetId="4">'تعدیل قیمت'!$A$1:$N$15</definedName>
    <definedName name="_xlnm.Print_Area" localSheetId="0">'جلد '!$A$1:$N$57</definedName>
    <definedName name="_xlnm.Print_Area" localSheetId="6">درآمد!$A$1:$K$13</definedName>
    <definedName name="_xlnm.Print_Area" localSheetId="10">'درآمد سپرده بانکی'!$A$1:$K$152</definedName>
    <definedName name="_xlnm.Print_Area" localSheetId="9">'درآمد سرمایه گذاری در اوراق به'!$A$1:$S$53</definedName>
    <definedName name="_xlnm.Print_Area" localSheetId="7">'درآمد سرمایه گذاری در سهام'!$A$1:$X$34</definedName>
    <definedName name="_xlnm.Print_Area" localSheetId="8">'درآمد سرمایه گذاری در صندوق'!$A$1:$W$39</definedName>
    <definedName name="_xlnm.Print_Area" localSheetId="12">'درآمد سود سهام'!$A$1:$T$17</definedName>
    <definedName name="_xlnm.Print_Area" localSheetId="16">'درآمد ناشی از تغییر قیمت اوراق'!$A$1:$S$63</definedName>
    <definedName name="_xlnm.Print_Area" localSheetId="15">'درآمد ناشی از فروش'!$A$1:$S$70</definedName>
    <definedName name="_xlnm.Print_Area" localSheetId="11">'سایر درآمدها'!$A$1:$G$11</definedName>
    <definedName name="_xlnm.Print_Area" localSheetId="5">سپرده!$A$1:$M$62</definedName>
    <definedName name="_xlnm.Print_Area" localSheetId="13">'سود اوراق بهادار'!$A$1:$U$40</definedName>
    <definedName name="_xlnm.Print_Area" localSheetId="14">'سود سپرده بانکی'!$A$1:$N$152</definedName>
    <definedName name="_xlnm.Print_Area" localSheetId="1">سهام!$A$1:$AC$28</definedName>
    <definedName name="_xlnm.Print_Area" localSheetId="2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H11" i="8"/>
  <c r="H12" i="8"/>
  <c r="H9" i="8"/>
  <c r="H8" i="8"/>
  <c r="F13" i="8"/>
  <c r="F12" i="8"/>
  <c r="J12" i="8" s="1"/>
  <c r="F11" i="8"/>
  <c r="F10" i="8"/>
  <c r="F9" i="8"/>
  <c r="F8" i="8"/>
  <c r="Q63" i="21"/>
  <c r="N34" i="9"/>
  <c r="D34" i="9"/>
  <c r="F34" i="9"/>
  <c r="H34" i="9"/>
  <c r="J34" i="9"/>
  <c r="L34" i="9"/>
  <c r="Q34" i="9"/>
  <c r="S34" i="9"/>
  <c r="U34" i="9"/>
  <c r="Q37" i="19"/>
  <c r="T9" i="10"/>
  <c r="T38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10" i="10"/>
  <c r="P39" i="10"/>
  <c r="U37" i="19"/>
  <c r="O70" i="19"/>
  <c r="M70" i="19"/>
  <c r="K70" i="19"/>
  <c r="I70" i="19"/>
  <c r="G70" i="19"/>
  <c r="E70" i="19"/>
  <c r="C70" i="19"/>
  <c r="J52" i="11"/>
  <c r="R52" i="11"/>
  <c r="C152" i="18"/>
  <c r="E152" i="18"/>
  <c r="G152" i="18"/>
  <c r="I152" i="18"/>
  <c r="K152" i="18"/>
  <c r="M152" i="18"/>
  <c r="T40" i="17"/>
  <c r="P40" i="17"/>
  <c r="N40" i="17"/>
  <c r="J40" i="17"/>
  <c r="N39" i="17"/>
  <c r="T39" i="17"/>
  <c r="I17" i="15"/>
  <c r="K17" i="15"/>
  <c r="M17" i="15"/>
  <c r="O17" i="15"/>
  <c r="Q17" i="15"/>
  <c r="S17" i="15"/>
  <c r="F11" i="14"/>
  <c r="D11" i="14"/>
  <c r="J8" i="13"/>
  <c r="J152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8" i="13"/>
  <c r="F9" i="13"/>
  <c r="F53" i="11"/>
  <c r="H53" i="11"/>
  <c r="J53" i="11"/>
  <c r="L53" i="11"/>
  <c r="N53" i="11"/>
  <c r="P53" i="11"/>
  <c r="R53" i="11"/>
  <c r="J10" i="8"/>
  <c r="J11" i="8"/>
  <c r="J8" i="8"/>
  <c r="D62" i="7"/>
  <c r="F62" i="7"/>
  <c r="H62" i="7"/>
  <c r="J62" i="7"/>
  <c r="L62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10" i="7"/>
  <c r="L9" i="7"/>
  <c r="P34" i="5"/>
  <c r="R34" i="5"/>
  <c r="T34" i="5"/>
  <c r="Z34" i="5"/>
  <c r="AB34" i="5"/>
  <c r="AD34" i="5"/>
  <c r="AH34" i="5"/>
  <c r="AJ34" i="5"/>
  <c r="AL34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10" i="5"/>
  <c r="AL9" i="5"/>
  <c r="K15" i="6"/>
  <c r="F28" i="2"/>
  <c r="H28" i="2"/>
  <c r="J28" i="2"/>
  <c r="L28" i="2"/>
  <c r="N28" i="2"/>
  <c r="P28" i="2"/>
  <c r="R28" i="2"/>
  <c r="T28" i="2"/>
  <c r="X28" i="2"/>
  <c r="Z28" i="2"/>
  <c r="AB28" i="2"/>
  <c r="D29" i="4"/>
  <c r="G29" i="4"/>
  <c r="I29" i="4"/>
  <c r="K29" i="4"/>
  <c r="M29" i="4"/>
  <c r="O29" i="4"/>
  <c r="Q29" i="4"/>
  <c r="S29" i="4"/>
  <c r="W29" i="4"/>
  <c r="Y29" i="4"/>
  <c r="AA29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10" i="4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9" i="2"/>
  <c r="H13" i="8" l="1"/>
  <c r="W26" i="9"/>
  <c r="V34" i="10"/>
  <c r="W25" i="9"/>
  <c r="J9" i="8"/>
  <c r="J13" i="8" s="1"/>
  <c r="V33" i="10"/>
  <c r="V20" i="10"/>
  <c r="V30" i="10"/>
  <c r="V26" i="10"/>
  <c r="V25" i="10"/>
  <c r="V13" i="10"/>
  <c r="W32" i="9"/>
  <c r="W20" i="9"/>
  <c r="V15" i="10"/>
  <c r="W11" i="9"/>
  <c r="W21" i="9"/>
  <c r="W29" i="9"/>
  <c r="W17" i="9"/>
  <c r="T39" i="10"/>
  <c r="T38" i="19"/>
  <c r="Q70" i="19"/>
  <c r="Q72" i="19" s="1"/>
  <c r="V14" i="10" l="1"/>
  <c r="W15" i="9"/>
  <c r="V10" i="10"/>
  <c r="W27" i="9"/>
  <c r="V11" i="10"/>
  <c r="V18" i="10"/>
  <c r="V19" i="10"/>
  <c r="V9" i="10"/>
  <c r="W10" i="9"/>
  <c r="V27" i="10"/>
  <c r="V21" i="10"/>
  <c r="V35" i="10"/>
  <c r="V28" i="10"/>
  <c r="V12" i="10"/>
  <c r="V31" i="10"/>
  <c r="W16" i="9"/>
  <c r="W18" i="9"/>
  <c r="W9" i="9"/>
  <c r="V38" i="10"/>
  <c r="V32" i="10"/>
  <c r="W33" i="9"/>
  <c r="W24" i="9"/>
  <c r="V24" i="10"/>
  <c r="V16" i="10"/>
  <c r="V23" i="10"/>
  <c r="W28" i="9"/>
  <c r="W30" i="9"/>
  <c r="V17" i="10"/>
  <c r="W22" i="9"/>
  <c r="W14" i="9"/>
  <c r="V22" i="10"/>
  <c r="W19" i="9"/>
  <c r="V29" i="10"/>
  <c r="W23" i="9"/>
  <c r="W13" i="9"/>
  <c r="V36" i="10"/>
  <c r="W31" i="9"/>
  <c r="W12" i="9"/>
  <c r="V37" i="10"/>
  <c r="V39" i="10" l="1"/>
  <c r="W34" i="9"/>
</calcChain>
</file>

<file path=xl/sharedStrings.xml><?xml version="1.0" encoding="utf-8"?>
<sst xmlns="http://schemas.openxmlformats.org/spreadsheetml/2006/main" count="1129" uniqueCount="451">
  <si>
    <t>صندوق سرمایه‌گذاری قابل معامله سپهر سودمند سینا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</si>
  <si>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</si>
  <si>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</si>
  <si>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</si>
  <si>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</si>
  <si>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</si>
  <si>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</si>
  <si>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</si>
  <si>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</si>
  <si>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</si>
  <si>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</si>
  <si>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</si>
  <si>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</si>
  <si>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</si>
  <si>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</si>
  <si>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</si>
  <si>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</si>
  <si>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</si>
  <si>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</si>
  <si>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</si>
  <si>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بانک صادرات ایران</t>
  </si>
  <si>
    <t>بانک ملت</t>
  </si>
  <si>
    <t>بانک‌اقتصادنوین‌</t>
  </si>
  <si>
    <t>بین المللی توسعه ص. معادن غدیر</t>
  </si>
  <si>
    <t>پاکدیس</t>
  </si>
  <si>
    <t>پتروشیمی‌شیراز</t>
  </si>
  <si>
    <t>س. و خدمات مدیریت صند. ب کشوری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</si>
  <si>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</si>
  <si>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</si>
  <si>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</si>
  <si>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</si>
  <si>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توسعه مالی مهرآیندگان</t>
  </si>
  <si>
    <t>گروه سرمایه گذاری سپهر صادرات</t>
  </si>
  <si>
    <t>معدنی‌وصنعتی‌چادرملو</t>
  </si>
  <si>
    <t>ملی‌ صنایع‌ مس‌ ایران‌</t>
  </si>
  <si>
    <t>دانش بنیان پویا نیرو</t>
  </si>
  <si>
    <t>گروه دارویی برکت</t>
  </si>
  <si>
    <t>مجتمع صنعتی آرتاویل تایر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</si>
  <si>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</si>
  <si>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</si>
  <si>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</si>
  <si>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</si>
  <si>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</si>
  <si>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</si>
  <si>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</si>
  <si>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</si>
  <si>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</si>
  <si>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</si>
  <si>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</si>
  <si>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</si>
  <si>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ص.س. اهرمی نارنج - واحدهای عادی</t>
  </si>
  <si>
    <t>صندوق اهرمی موج-واحدهای عادی</t>
  </si>
  <si>
    <t>صندوق س ثروت پویا-بخشی</t>
  </si>
  <si>
    <t>صندوق س سهامی بیدار-واحدهای عادی</t>
  </si>
  <si>
    <t>صندوق س صنایع مفید3- بخشی</t>
  </si>
  <si>
    <t>صندوق س. اهرمی کاریزما-واحد عادی</t>
  </si>
  <si>
    <t>صندوق س. بخشی پتروآبان-ب</t>
  </si>
  <si>
    <t>صندوق س. طلای سرخ نوویرا</t>
  </si>
  <si>
    <t>صندوق س.آسمان آرمانی سهام-س</t>
  </si>
  <si>
    <t>صندوق س.بخشی پتروشیمی دماوند-ب</t>
  </si>
  <si>
    <t>صندوق س.جوانه کوچک گندم-سهام</t>
  </si>
  <si>
    <t>صندوق س.سهامی ثروت البرز-س</t>
  </si>
  <si>
    <t>صندوق سهامی حفظ ارزش دماوند</t>
  </si>
  <si>
    <t>صندوق صبا</t>
  </si>
  <si>
    <t>طلوع بامداد مهرگان</t>
  </si>
  <si>
    <t>صندوق س. بخشی کیان-ب</t>
  </si>
  <si>
    <t>صندوق س. شاخصی کیان-س</t>
  </si>
  <si>
    <t>صندوق س.بخشی صنایع پاداش-ب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</si>
  <si>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</si>
  <si>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</si>
  <si>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</si>
  <si>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</si>
  <si>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</si>
  <si>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</si>
  <si>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</si>
  <si>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</si>
  <si>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</si>
  <si>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سبلان042</t>
  </si>
  <si>
    <t>بله</t>
  </si>
  <si>
    <t>1403/05/14</t>
  </si>
  <si>
    <t>1404/05/14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</si>
  <si>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</si>
  <si>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</si>
  <si>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</si>
  <si>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</si>
  <si>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</si>
  <si>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</si>
  <si>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</si>
  <si>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</si>
  <si>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</si>
  <si>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</si>
  <si>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</si>
  <si>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</si>
  <si>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</si>
  <si>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</si>
  <si>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</si>
  <si>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</si>
  <si>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</si>
  <si>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</si>
  <si>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</si>
  <si>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</si>
  <si>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</si>
  <si>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اندیمشک71-6ماهه23%</t>
  </si>
  <si>
    <t>1402/10/06</t>
  </si>
  <si>
    <t>1407/10/06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</si>
  <si>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</si>
  <si>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</si>
  <si>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</si>
  <si>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</si>
  <si>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</si>
  <si>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</si>
  <si>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</si>
  <si>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</si>
  <si>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</si>
  <si>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</si>
  <si>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</si>
  <si>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</si>
  <si>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</si>
  <si>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</si>
  <si>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</si>
  <si>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</si>
  <si>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</si>
  <si>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</si>
  <si>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</si>
  <si>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</si>
  <si>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</si>
  <si>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</si>
  <si>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</si>
  <si>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</si>
  <si>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</si>
  <si>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</si>
  <si>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</si>
  <si>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</si>
  <si>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</si>
  <si>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</si>
  <si>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</si>
  <si>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</si>
  <si>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</si>
  <si>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</si>
  <si>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</si>
  <si>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</si>
  <si>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</si>
  <si>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</si>
  <si>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دولت69-ش.خ0310</t>
  </si>
  <si>
    <t>1399/10/21</t>
  </si>
  <si>
    <t>1403/10/21</t>
  </si>
  <si>
    <t>مرابحه عام دولت72-ش.خ0311</t>
  </si>
  <si>
    <t>1399/11/13</t>
  </si>
  <si>
    <t>1403/11/13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</si>
  <si>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</si>
  <si>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</si>
  <si>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</si>
  <si>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</si>
  <si>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</si>
  <si>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</si>
  <si>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</si>
  <si>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</si>
  <si>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</si>
  <si>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</si>
  <si>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</si>
  <si>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</si>
  <si>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</si>
  <si>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</si>
  <si>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6.94%</t>
  </si>
  <si>
    <t>0.42%</t>
  </si>
  <si>
    <t>-0.04%</t>
  </si>
  <si>
    <t>-6.68%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</si>
  <si>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</si>
  <si>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</si>
  <si>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</si>
  <si>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</si>
  <si>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</si>
  <si>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</si>
  <si>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 124-4-4205212-1</t>
  </si>
  <si>
    <t>سپرده کوتاه مدت بانک سینا بنیاد 124-816-4205212-1</t>
  </si>
  <si>
    <t>سپرده کوتاه مدت بانک سامان آرژانتین 826-810-3724915-1</t>
  </si>
  <si>
    <t>حساب جاری بانک سامان آرژانتین 826-40-3724915-1</t>
  </si>
  <si>
    <t>سپرده کوتاه مدت بانک گردشگری  بهشتی 158-9967-1059985-1</t>
  </si>
  <si>
    <t>سپرده کوتاه مدت بانک پاسارگاد میدان هفت تیر 207-8100-15656134-1</t>
  </si>
  <si>
    <t>سپرده بلند مدت بانک پاسارگاد میدان هفت تیر 207-9012-15656134-4</t>
  </si>
  <si>
    <t>سپرده کوتاه مدت بانک خاورمیانه نیایش 101310810707075000</t>
  </si>
  <si>
    <t>سپرده کوتاه مدت موسسه اعتباری ملل شیراز جنوبی 051510277000000391</t>
  </si>
  <si>
    <t>سپرده بلند مدت بانک سامان آرژانتین 826-111-3724915-2</t>
  </si>
  <si>
    <t>سپرده کوتاه مدت بانک تجارت گاندی جنوبی 0279-000-733-743</t>
  </si>
  <si>
    <t>سپرده کوتاه مدت بانک دی دروس 0206313326004</t>
  </si>
  <si>
    <t>سپرده کوتاه مدت بانک صادرات شکوفه 0219059806003</t>
  </si>
  <si>
    <t>سپرده کوتاه مدت بانک مسکن ایران زمین 420220714521</t>
  </si>
  <si>
    <t>سپرده کوتاه مدت بانک ملت گاندی 2282-1056-25</t>
  </si>
  <si>
    <t>سپرده کوتاه مدت بانک شهر نواب 7001004223523</t>
  </si>
  <si>
    <t>سپرده بلند مدت بانک گردشگری سعادت آباد 132-333-1059985-34</t>
  </si>
  <si>
    <t>سپرده بلند مدت بانک تجارت مجازی دیجیتال 0479603780264</t>
  </si>
  <si>
    <t>سپرده بلند مدت بانک تجارت مجازی دیجیتال 0479603819917</t>
  </si>
  <si>
    <t>سپرده بلند مدت بانک تجارت مجازی دیجیتال 0479603829740</t>
  </si>
  <si>
    <t>سپرده بلند مدت بانک تجارت مجازی دیجیتال  0479603897596</t>
  </si>
  <si>
    <t>سپرده بلند مدت بانک صادرات شکوفه 407455880008</t>
  </si>
  <si>
    <t>سپرده بلند مدت بانک صادرات شکوفه 407459753002</t>
  </si>
  <si>
    <t>سپرده بلند مدت بانک صادرات شکوفه 0407467697006</t>
  </si>
  <si>
    <t>سپرده بلند مدت بانک تجارت مجازی دیجیتال 0479604045677</t>
  </si>
  <si>
    <t>سپرده بلند مدت بانک تجارت مجازی دیجیتال  0479604179551</t>
  </si>
  <si>
    <t>سپرده بلند مدت بانک گردشگری سعادت آباد 132-333-1059985-41</t>
  </si>
  <si>
    <t>سپرده بلند مدت بانک گردشگری سعادت آباد 132-333-1059985-42</t>
  </si>
  <si>
    <t>سپرده بلند مدت بانک گردشگری سعادت آباد 132-333-1059985-43</t>
  </si>
  <si>
    <t>سپرده بلند مدت بانک گردشگری سعادت آباد 132-333-1059985-44</t>
  </si>
  <si>
    <t>سپرده بلند مدت بانک پاسارگاد پاسداران 284.303.15656134.1</t>
  </si>
  <si>
    <t>سپرده بلند مدت بانک پاسارگاد پاسداران 284-303-15656134-2</t>
  </si>
  <si>
    <t>سپرده بلند مدت بانک ملت پاشا 2393259692</t>
  </si>
  <si>
    <t>سپرده بلند مدت بانک گردشگری سعادت آباد 132-333-1059985-45</t>
  </si>
  <si>
    <t>سپرده بلند مدت بانک ملت بهشتی 2394703554</t>
  </si>
  <si>
    <t>سپرده بلند مدت بانک گردشگری سعادت آباد 132-333-1059985-46</t>
  </si>
  <si>
    <t>سپرده بلند مدت بانک تجارت مجازی دیجیتال 0479604350061</t>
  </si>
  <si>
    <t>سپرده بلند مدت بانک گردشگری سعادت آباد 132-333-1059985-47</t>
  </si>
  <si>
    <t>سپرده بلند مدت بانک ملت ملاصدرا 240571539</t>
  </si>
  <si>
    <t>سپرده بلند مدت بانک تجارت مجازی دیجیتال 0479604387789</t>
  </si>
  <si>
    <t>سپرده بلند مدت بانک گردشگری سعادت آباد 132-333-1059985-48</t>
  </si>
  <si>
    <t>سپرده بلند مدت بانک گردشگری سعادت آباد 132-333-1059985-49</t>
  </si>
  <si>
    <t>سپرده بلند مدت بانک گردشگری سعادت آباد 132-333-1059985-50</t>
  </si>
  <si>
    <t>سپرده بلند مدت بانک گردشگری سعادت آباد 132-333-1059985-51</t>
  </si>
  <si>
    <t>سپرده بلند مدت بانک گردشگری سعادت آباد 132-333-1059985-52</t>
  </si>
  <si>
    <t>سپرده بلند مدت بانک تجارت مجازی دیجیتال 0479604554677</t>
  </si>
  <si>
    <t>سپرده بلند مدت بانک تجارت گاندی جنوبی 0479604554661</t>
  </si>
  <si>
    <t>سپرده بلند مدت بانک گردشگری سعادت آباد 132-333-1059985-53</t>
  </si>
  <si>
    <t>سپرده بلند مدت بانک گردشگری سعادت آباد 132-333-1059985-54</t>
  </si>
  <si>
    <t>سپرده بلند مدت بانک پاسارگاد پاسداران 284.303.15656134.5</t>
  </si>
  <si>
    <t>سپرده بلند مدت بانک تجارت گاندی جنوبی 0479604569091</t>
  </si>
  <si>
    <t>سپرده بلند مدت بانک گردشگری سعادت آباد 132-333-1059985-55</t>
  </si>
  <si>
    <t>سپرده بلند مدت بانک گردشگری سعادت آباد 132-333-1059985-56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</si>
  <si>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</si>
  <si>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</si>
  <si>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</si>
  <si>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</si>
  <si>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</si>
  <si>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</si>
  <si>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</si>
  <si>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</si>
  <si>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</si>
  <si>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</si>
  <si>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</si>
  <si>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</si>
  <si>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</si>
  <si>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</si>
  <si>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</si>
  <si>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</si>
  <si>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</si>
  <si>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</si>
  <si>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</si>
  <si>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</si>
  <si>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</si>
  <si>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</si>
  <si>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</si>
  <si>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</si>
  <si>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</si>
  <si>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سامانه ی نرم افزاری نگین</t>
  </si>
  <si>
    <t>داروسازی‌ ابوریحان‌</t>
  </si>
  <si>
    <t>امتیاز تسهیلات مسکن سال1403</t>
  </si>
  <si>
    <t>توسعه معادن کرومیت کاوندگان</t>
  </si>
  <si>
    <t>پالایش نفت لاوان</t>
  </si>
  <si>
    <t>لیزینگ ایران و شرق</t>
  </si>
  <si>
    <t>-2-2</t>
  </si>
  <si>
    <t>درآمد حاصل از سرمایه­گذاری در واحدهای صندوق</t>
  </si>
  <si>
    <t>درآمد سود صندوق</t>
  </si>
  <si>
    <t>صندوق سهامی جهش فارابی-اهرمی</t>
  </si>
  <si>
    <t>صندوق س.هستی بخش آگاه-س</t>
  </si>
  <si>
    <t>صندوق س.پشتوانه سکه طلا کهربا</t>
  </si>
  <si>
    <t>صندوق س.بخشی فلزات کیمیا-ب</t>
  </si>
  <si>
    <t>ص.س. مبتنی بر کالای فارابی</t>
  </si>
  <si>
    <t>صندوق س.پشتوانه طلای زرین آگاه</t>
  </si>
  <si>
    <t>صندوق واسطه گری مالی یکم-سهام</t>
  </si>
  <si>
    <t>صندوق س ثروت هامرز-سهام</t>
  </si>
  <si>
    <t>صندوق اهرمی جهش-واحدهای عادی</t>
  </si>
  <si>
    <t>صندوق س.پشتوانه طلا تابان تمدن</t>
  </si>
  <si>
    <t>صندوق مشترک سینا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</si>
  <si>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</si>
  <si>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</si>
  <si>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</si>
  <si>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</si>
  <si>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</si>
  <si>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دولت5-ش.خ 0309</t>
  </si>
  <si>
    <t>مرابحه عام دولت62-ش.خ0309</t>
  </si>
  <si>
    <t>اسنادخزانه-م3بودجه00-030418</t>
  </si>
  <si>
    <t>اسنادخزانه-م6بودجه00-030723</t>
  </si>
  <si>
    <t>اسنادخزانه-م5بودجه00-030626</t>
  </si>
  <si>
    <t>مرابحه عام دولت87-ش.خ030304</t>
  </si>
  <si>
    <t>اسنادخزانه-م1بودجه00-030821</t>
  </si>
  <si>
    <t>مرابحه عام دولت96-ش.خ030414</t>
  </si>
  <si>
    <t>اجاره غدیرایرانیان14050114</t>
  </si>
  <si>
    <t>مرابحه عام دولت105-ش.خ030503</t>
  </si>
  <si>
    <t>مرابحه عام دولت107-ش.خ030724</t>
  </si>
  <si>
    <t>صکوک مرابحه غدیر504-3ماهه18%</t>
  </si>
  <si>
    <t>صکوک اجاره وکغدیر505-3ماهه18%</t>
  </si>
  <si>
    <t>اسنادخزانه-م6بودجه01-030814</t>
  </si>
  <si>
    <t>مرابحه اکتوور کو-کارون070612</t>
  </si>
  <si>
    <t>مرابحه مبتکران گلدیران060919</t>
  </si>
  <si>
    <t>مرابحه ماموت تریلرمانا 080210</t>
  </si>
  <si>
    <t>مرابحه عام دولت172-ش.خ050623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</si>
  <si>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</si>
  <si>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</si>
  <si>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</si>
  <si>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</si>
  <si>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</si>
  <si>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میدان ونک 155-850-14000212-1</t>
  </si>
  <si>
    <t>سپرده کوتاه مدت بانک ایران زمین سید جمال الدین اسد آبادی 102-840-1814527-1</t>
  </si>
  <si>
    <t>سپرده کوتاه مدت بانک پارسیان میرداماد شرقی 4701523877-607</t>
  </si>
  <si>
    <t>سپرده بلند مدت بانک اقتصاد نوین بلوار فردوس 201-283-14000212-3</t>
  </si>
  <si>
    <t>سپرده بلند مدت بانک اقتصاد نوین بلوار فردوس 201-283-14000212-4</t>
  </si>
  <si>
    <t>سپرده بلند مدت بانک اقتصاد نوین بلوار فردوس 201-283-14000212-5</t>
  </si>
  <si>
    <t>سپرده بلند مدت بانک گردشگری تهرانسر 149-1405-1059985-11</t>
  </si>
  <si>
    <t>سپرده بلند مدت بانک اقتصاد نوین بلوار فردوس 201-283-14000212-6</t>
  </si>
  <si>
    <t>سپرده بلند مدت بانک گردشگری سعادت آباد 132-333-1059985-1</t>
  </si>
  <si>
    <t>سپرده بلند مدت بانک پاسارگاد سعدی شمالی 271-313-15656134-1</t>
  </si>
  <si>
    <t>سپرده بلند مدت بانک تجارت گاندی جنوبی 0479602241946</t>
  </si>
  <si>
    <t>سپرده بلند مدت بانک تجارت گاندی جنوبی 0479602257026</t>
  </si>
  <si>
    <t>سپرده بلند مدت بانک پاسارگاد سعدی شمالی 271-313-15656134-2</t>
  </si>
  <si>
    <t>سپرده بلند مدت بانک گردشگری سعادت آباد 132-333-1059985-2</t>
  </si>
  <si>
    <t>سپرده بلند مدت بانک گردشگری سعادت آباد 132-333-1059985-3</t>
  </si>
  <si>
    <t>سپرده بلند مدت بانک تجارت گاندی جنوبی 0479602302051</t>
  </si>
  <si>
    <t>سپرده بلند مدت بانک تجارت گاندی جنوبی 0479602341368</t>
  </si>
  <si>
    <t>سپرده بلند مدت بانک گردشگری سعادت آباد 132-333-1059985-4</t>
  </si>
  <si>
    <t>سپرده بلند مدت بانک گردشگری سعادت آباد 132-333-1059985-5</t>
  </si>
  <si>
    <t>سپرده بلند مدت بانک تجارت گاندی جنوبی 0479602411517</t>
  </si>
  <si>
    <t>سپرده بلند مدت بانک گردشگری سعادت آباد 132-333-1059985-6</t>
  </si>
  <si>
    <t>سپرده بلند مدت بانک تجارت گاندی جنوبی 479602432919</t>
  </si>
  <si>
    <t>سپرده بلند مدت بانک خاورمیانه بخارست 1007-60-935-000000601</t>
  </si>
  <si>
    <t>سپرده بلند مدت موسسه اعتباری ملل شیراز جنوبی 51560362000000117</t>
  </si>
  <si>
    <t>سپرده بلند مدت بانک خاورمیانه بخارست 1007-60-935-000000753</t>
  </si>
  <si>
    <t>سپرده بلند مدت بانک خاورمیانه نیایش 1013-60-935-000000752</t>
  </si>
  <si>
    <t>سپرده بلند مدت بانک گردشگری تهرانسر 149-333-1059985-1</t>
  </si>
  <si>
    <t>سپرده بلند مدت بانک گردشگری تهرانسر 149-333-1059985-2</t>
  </si>
  <si>
    <t>سپرده بلند مدت بانک گردشگری سعادت آباد 132-333-1059985-7</t>
  </si>
  <si>
    <t>سپرده بلند مدت بانک گردشگری سعادت آباد 132-333-1059985-8</t>
  </si>
  <si>
    <t>سپرده بلند مدت بانک تجارت گاندی جنوبی 0479602698558</t>
  </si>
  <si>
    <t>سپرده بلند مدت بانک تجارت گاندی جنوبی 0479602720615</t>
  </si>
  <si>
    <t>سپرده بلند مدت بانک دی دروس 0406314012005</t>
  </si>
  <si>
    <t>سپرده بلند مدت بانک تجارت گاندی جنوبی 0479602795390</t>
  </si>
  <si>
    <t>سپرده بلند مدت بانک گردشگری سعادت آباد 132-333-1059985-9</t>
  </si>
  <si>
    <t>سپرده بلند مدت بانک تجارت گاندی جنوبی 0479602815116</t>
  </si>
  <si>
    <t>سپرده بلند مدت بانک گردشگری سعادت آباد 132-333-1059985-10</t>
  </si>
  <si>
    <t>سپرده بلند مدت بانک تجارت گاندی جنوبی 0479602883558</t>
  </si>
  <si>
    <t>سپرده بلند مدت بانک تجارت گاندی جنوبی 0479602898439</t>
  </si>
  <si>
    <t>سپرده بلند مدت بانک گردشگری سعادت آباد 132-333-1059985-11</t>
  </si>
  <si>
    <t>سپرده بلند مدت بانک گردشگری سعادت آباد 132-333-1059985-12</t>
  </si>
  <si>
    <t>سپرده بلند مدت بانک تجارت گاندی جنوبی 0479603000165</t>
  </si>
  <si>
    <t>سپرده بلند مدت بانک گردشگری سعادت آباد 132-333-1059985-13</t>
  </si>
  <si>
    <t>سپرده بلند مدت بانک گردشگری سعادت آباد 132-333-1059985-14</t>
  </si>
  <si>
    <t>سپرده بلند مدت بانک تجارت گاندی جنوبی 0479603043562</t>
  </si>
  <si>
    <t>سپرده بلند مدت بانک گردشگری سعادت آباد 132-333-1059985-15</t>
  </si>
  <si>
    <t>سپرده بلند مدت بانک تجارت گاندی جنوبی 0479603079176</t>
  </si>
  <si>
    <t>سپرده بلند مدت بانک تجارت گاندی جنوبی 0479603088297</t>
  </si>
  <si>
    <t>سپرده بلند مدت بانک گردشگری سعادت آباد 132-333-1059985-16</t>
  </si>
  <si>
    <t>سپرده بلند مدت بانک تجارت گاندی جنوبی 0479603096843</t>
  </si>
  <si>
    <t>سپرده بلند مدت بانک گردشگری سعادت آباد 132-333-1059985-17</t>
  </si>
  <si>
    <t>سپرده بلند مدت بانک تجارت گاندی جنوبی 479603104850</t>
  </si>
  <si>
    <t>سپرده بلند مدت بانک گردشگری سعادت آباد 132-333-1059985-18</t>
  </si>
  <si>
    <t>سپرده بلند مدت بانک صادرات شکوفه 0407311781000</t>
  </si>
  <si>
    <t>سپرده بلند مدت بانک گردشگری سعادت آباد 132-333-1059985-19</t>
  </si>
  <si>
    <t>سپرده بلند مدت بانک تجارت گاندی جنوبی 0479603141569</t>
  </si>
  <si>
    <t>سپرده بلند مدت بانک تجارت گاندی جنوبی 0479603188891</t>
  </si>
  <si>
    <t>سپرده بلند مدت بانک گردشگری سعادت آباد 132-333-1059985-20</t>
  </si>
  <si>
    <t>سپرده بلند مدت بانک گردشگری سعادت آباد 132-333-1059985-21</t>
  </si>
  <si>
    <t>سپرده بلند مدت بانک تجارت گاندی جنوبی 0479603233428</t>
  </si>
  <si>
    <t>سپرده بلند مدت بانک گردشگری سعادت آباد 132-333-1059985-22</t>
  </si>
  <si>
    <t>سپرده بلند مدت بانک تجارت گاندی جنوبی 479603248398</t>
  </si>
  <si>
    <t>سپرده بلند مدت بانک گردشگری سعادت آباد 132-333-1059985-23</t>
  </si>
  <si>
    <t>سپرده بلند مدت بانک تجارت گاندی جنوبی 04799603261379</t>
  </si>
  <si>
    <t>سپرده بلند مدت بانک گردشگری سعادت آباد 132-333-1059985-24</t>
  </si>
  <si>
    <t>سپرده بلند مدت بانک گردشگری سعادت آباد 132-333-1059985-25</t>
  </si>
  <si>
    <t>سپرده بلند مدت بانک گردشگری سعادت آباد 132-333-1059985-26</t>
  </si>
  <si>
    <t>سپرده بلند مدت بانک گردشگری سعادت آباد 132-333-1059985-27</t>
  </si>
  <si>
    <t>سپرده بلند مدت بانک گردشگری سعادت آباد 132-333-1059985-28</t>
  </si>
  <si>
    <t>سپرده بلند مدت بانک گردشگری سعادت آباد 132-333-1059985-29</t>
  </si>
  <si>
    <t>سپرده بلند مدت بانک تجارت مجازی دیجیتال 0479603382363</t>
  </si>
  <si>
    <t>سپرده بلند مدت بانک مسکن ایران زمین 5600897334233</t>
  </si>
  <si>
    <t>سپرده بلند مدت بانک مسکن ایران زمین 5600907333746</t>
  </si>
  <si>
    <t>سپرده بلند مدت بانک مسکن منیریه 5600907333779</t>
  </si>
  <si>
    <t>سپرده بلند مدت بانک مسکن منیریه 5600907333787</t>
  </si>
  <si>
    <t>سپرده بلند مدت بانک مسکن منیریه 5600907333803</t>
  </si>
  <si>
    <t>سپرده بلند مدت بانک گردشگری سعادت آباد 132-333-1059985-30</t>
  </si>
  <si>
    <t>سپرده بلند مدت بانک ملت گاندی جنوبی 2282278793</t>
  </si>
  <si>
    <t>سپرده بلند مدت بانک ملت گاندی 2286049914</t>
  </si>
  <si>
    <t>سپرده بلند مدت بانک ملت گاندی  2287263709</t>
  </si>
  <si>
    <t>سپرده بلند مدت بانک ملت گاندی  2291627442</t>
  </si>
  <si>
    <t>سپرده بلند مدت بانک گردشگری سعادت آباد 132-333-1059985-31</t>
  </si>
  <si>
    <t>سپرده بلند مدت بانک گردشگری سعادت آباد 132-333-1059985-32</t>
  </si>
  <si>
    <t>سپرده بلند مدت بانک گردشگری سعادت آباد 132-333-1059985-33</t>
  </si>
  <si>
    <t>سپرده بلند مدت بانک گردشگری سعادت آباد 132-333-1059985-35</t>
  </si>
  <si>
    <t>سپرده بلند مدت بانک گردشگری سعادت آباد 132-333-1059985-36</t>
  </si>
  <si>
    <t>سپرده بلند مدت بانک ملت گاندی 2314270769</t>
  </si>
  <si>
    <t>سپرده بلند مدت بانک ملت گاندی  2322971782</t>
  </si>
  <si>
    <t>سپرده بلند مدت بانک گردشگری سعادت آباد 132-333-1059985-37</t>
  </si>
  <si>
    <t>سپرده بلند مدت بانک گردشگری سعادت آباد 132-333-1059985-38</t>
  </si>
  <si>
    <t>سپرده بلند مدت بانک گردشگری سعادت آباد 132-333-1059985-39</t>
  </si>
  <si>
    <t>سپرده بلند مدت بانک گردشگری سعادت آباد 132-333-1059985-40</t>
  </si>
  <si>
    <t>سپرده کوتاه مدت بانک ملی پردیس 0233976057006</t>
  </si>
  <si>
    <t>سپرده بلند مدت بانک ملی پردیس 0423628568006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</si>
  <si>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</si>
  <si>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</si>
  <si>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</si>
  <si>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</si>
  <si>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</si>
  <si>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</si>
  <si>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</si>
  <si>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</si>
  <si>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</si>
  <si>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</si>
  <si>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</si>
  <si>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1403/03/23</t>
  </si>
  <si>
    <t>1403/02/25</t>
  </si>
  <si>
    <t>1403/04/03</t>
  </si>
  <si>
    <t>1403/01/19</t>
  </si>
  <si>
    <t>1403/10/15</t>
  </si>
  <si>
    <t>1403/04/16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</si>
  <si>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</si>
  <si>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</si>
  <si>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</si>
  <si>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</si>
  <si>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</si>
  <si>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1403/03/04</t>
  </si>
  <si>
    <t>1403/09/26</t>
  </si>
  <si>
    <t>1403/09/05</t>
  </si>
  <si>
    <t>1403/03/27</t>
  </si>
  <si>
    <t>1405/06/23</t>
  </si>
  <si>
    <t>1408/02/10</t>
  </si>
  <si>
    <t>1406/09/19</t>
  </si>
  <si>
    <t>1407/06/12</t>
  </si>
  <si>
    <t>1405/05/18</t>
  </si>
  <si>
    <t>1405/04/07</t>
  </si>
  <si>
    <t>1403/07/24</t>
  </si>
  <si>
    <t>1403/05/03</t>
  </si>
  <si>
    <t>1405/01/14</t>
  </si>
  <si>
    <t>1403/04/14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</si>
  <si>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</si>
  <si>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</si>
  <si>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</si>
  <si>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</si>
  <si>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</si>
  <si>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</si>
  <si>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</si>
  <si>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هزینه های  تنزیل سود بانک برای سال مالی قبل</t>
  </si>
  <si>
    <t>هزینه های  تنزیل سود سهام برای سال مالی قبل</t>
  </si>
  <si>
    <t>اوراق سلف سلف موازی متانول سبلان042</t>
  </si>
  <si>
    <t xml:space="preserve">1403/05/14	</t>
  </si>
  <si>
    <t>24.57</t>
  </si>
  <si>
    <t xml:space="preserve">198800318	</t>
  </si>
  <si>
    <t>1402/05/31</t>
  </si>
  <si>
    <t>1402/06/31</t>
  </si>
  <si>
    <t>‫گزارش افشا پورتفوی ماهانه</t>
  </si>
  <si>
    <t>در اجرای ابلاغیه شماره 12020093 مورخ 1396/09/05 سازمان بورس و اوراق بهادار</t>
  </si>
  <si>
    <t xml:space="preserve">مدیر صندوق </t>
  </si>
  <si>
    <t>امضا</t>
  </si>
  <si>
    <t>شرکت سبدگردان سینا</t>
  </si>
  <si>
    <t>صندوق سرمایه گذاری سپهر سودمند سینا</t>
  </si>
  <si>
    <t>منتهی به 30 دی ماه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</si>
</sst>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[$-3000401]#,##0"/>
    <numFmt numFmtId="165" formatCode="_ * #,##0_-_ ;_ * #,##0\-_ ;_ * &quot;-&quot;??_-_ ;_ @_ 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u/>
      <sz val="28"/>
      <name val="B Nazanin"/>
      <charset val="178"/>
    </font>
    <font>
      <sz val="28"/>
      <name val="B Nazanin"/>
      <charset val="178"/>
    </font>
    <font>
      <sz val="36"/>
      <name val="B Nazanin"/>
      <charset val="178"/>
    </font>
    <font>
      <b/>
      <sz val="20"/>
      <name val="B Nazanin"/>
      <charset val="178"/>
    </font>
    <font>
      <sz val="28"/>
      <name val="Calibri"/>
      <family val="2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</cellStyleXfs>
  <cellXfs count="7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6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left"/>
    </xf>
    <xf numFmtId="3" fontId="4" fillId="0" borderId="4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2" borderId="0" xfId="0" applyFill="1" applyAlignment="1">
      <alignment horizontal="left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165" fontId="0" fillId="0" borderId="0" xfId="1" applyNumberFormat="1" applyFont="1" applyAlignment="1">
      <alignment horizontal="left"/>
    </xf>
    <xf numFmtId="0" fontId="6" fillId="0" borderId="0" xfId="2" applyAlignment="1">
      <alignment horizontal="center" vertical="center"/>
    </xf>
    <xf numFmtId="0" fontId="6" fillId="0" borderId="0" xfId="2"/>
    <xf numFmtId="0" fontId="6" fillId="0" borderId="0" xfId="2" applyAlignment="1">
      <alignment vertical="center"/>
    </xf>
    <xf numFmtId="0" fontId="10" fillId="0" borderId="0" xfId="2" applyFont="1"/>
    <xf numFmtId="0" fontId="11" fillId="0" borderId="0" xfId="2" applyFont="1"/>
    <xf numFmtId="0" fontId="12" fillId="0" borderId="7" xfId="2" applyFont="1" applyBorder="1" applyAlignment="1">
      <alignment horizontal="center"/>
    </xf>
    <xf numFmtId="0" fontId="12" fillId="0" borderId="0" xfId="2" applyFont="1"/>
    <xf numFmtId="0" fontId="13" fillId="0" borderId="0" xfId="2" applyFont="1"/>
    <xf numFmtId="0" fontId="11" fillId="0" borderId="7" xfId="2" applyFont="1" applyBorder="1" applyAlignment="1">
      <alignment horizontal="center"/>
    </xf>
    <xf numFmtId="0" fontId="6" fillId="0" borderId="0" xfId="2" applyAlignment="1">
      <alignment horizontal="center" vertical="center"/>
    </xf>
    <xf numFmtId="37" fontId="8" fillId="0" borderId="0" xfId="3" applyNumberFormat="1" applyFont="1" applyAlignment="1">
      <alignment horizontal="center" vertical="center"/>
    </xf>
    <xf numFmtId="0" fontId="9" fillId="0" borderId="0" xfId="3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B5FA9888-6BDA-462B-BD7F-6C48FD7C5E0E}"/>
    <cellStyle name="Normal 3" xfId="2" xr:uid="{F36E4771-9E0E-4C88-A895-15A2F9379E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5894</xdr:colOff>
      <xdr:row>3</xdr:row>
      <xdr:rowOff>175984</xdr:rowOff>
    </xdr:from>
    <xdr:to>
      <xdr:col>90</xdr:col>
      <xdr:colOff>593723</xdr:colOff>
      <xdr:row>10</xdr:row>
      <xdr:rowOff>88794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FC643B4-800F-42DB-82A4-CEAF6C99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2228677" y="747484"/>
          <a:ext cx="1197429" cy="1246310"/>
        </a:xfrm>
        <a:prstGeom prst="rect">
          <a:avLst/>
        </a:prstGeom>
      </xdr:spPr>
    </xdr:pic>
    <xdr:clientData/>
  </xdr:twoCellAnchor>
  <xdr:twoCellAnchor editAs="oneCell">
    <xdr:from>
      <xdr:col>11</xdr:col>
      <xdr:colOff>88446</xdr:colOff>
      <xdr:row>3</xdr:row>
      <xdr:rowOff>68034</xdr:rowOff>
    </xdr:from>
    <xdr:to>
      <xdr:col>12</xdr:col>
      <xdr:colOff>1006928</xdr:colOff>
      <xdr:row>20</xdr:row>
      <xdr:rowOff>179919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598F7C-0A99-E47C-E793-9F64A377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586500" y="639534"/>
          <a:ext cx="2551339" cy="335038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13</xdr:col>
      <xdr:colOff>1319893</xdr:colOff>
      <xdr:row>57</xdr:row>
      <xdr:rowOff>27214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992DBE-C75A-DCFA-7397-06EFBA8C7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1347749" y="0"/>
          <a:ext cx="12613821" cy="1560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4739-342E-4765-A509-4E553B4DFC31}">
  <dimension ref="B1:R46"/>
  <sheetViews>
    <sheetView showGridLines="0" rightToLeft="1" view="pageBreakPreview" zoomScale="70" zoomScaleNormal="80" zoomScaleSheetLayoutView="70" workbookViewId="0">
      <selection activeCell="M38" sqref="M38"/>
    </sheetView>
  </sheetViews>
  <sheetFormatPr defaultRowHeight="15" x14ac:dyDescent="0.25"/>
  <cols>
    <col min="1" max="1" width="0.7109375" style="48" customWidth="1"/>
    <col min="2" max="3" width="9.140625" style="48" hidden="1" customWidth="1"/>
    <col min="4" max="4" width="2.85546875" style="48" customWidth="1"/>
    <col min="5" max="5" width="3.28515625" style="48" customWidth="1"/>
    <col min="6" max="6" width="2.85546875" style="48" customWidth="1"/>
    <col min="7" max="7" width="9.140625" style="48"/>
    <col min="8" max="8" width="2" style="48" customWidth="1"/>
    <col min="9" max="9" width="6.42578125" style="48" customWidth="1"/>
    <col min="10" max="10" width="32.42578125" style="48" customWidth="1"/>
    <col min="11" max="11" width="11" style="48" customWidth="1"/>
    <col min="12" max="12" width="24.42578125" style="48" customWidth="1"/>
    <col min="13" max="13" width="73.85546875" style="48" customWidth="1"/>
    <col min="14" max="14" width="20.42578125" style="48" customWidth="1"/>
    <col min="15" max="15" width="0.7109375" style="48" customWidth="1"/>
    <col min="16" max="18" width="9.140625" style="48" hidden="1" customWidth="1"/>
    <col min="19" max="16384" width="9.140625" style="48"/>
  </cols>
  <sheetData>
    <row r="1" spans="5:18" x14ac:dyDescent="0.25"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5:18" x14ac:dyDescent="0.25"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5:18" x14ac:dyDescent="0.25"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5:18" x14ac:dyDescent="0.25"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5:18" x14ac:dyDescent="0.25"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5:18" x14ac:dyDescent="0.25">
      <c r="E6" s="56"/>
      <c r="F6" s="56"/>
      <c r="G6" s="56"/>
      <c r="H6" s="56"/>
      <c r="I6" s="56"/>
      <c r="J6" s="56"/>
      <c r="K6" s="56"/>
      <c r="L6" s="56"/>
      <c r="M6" s="56"/>
      <c r="N6" s="56"/>
      <c r="P6" s="48" t="s">
        <v>442</v>
      </c>
    </row>
    <row r="7" spans="5:18" x14ac:dyDescent="0.25"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5:18" x14ac:dyDescent="0.25"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5:18" x14ac:dyDescent="0.25">
      <c r="E9" s="56"/>
      <c r="F9" s="56"/>
      <c r="G9" s="56"/>
      <c r="H9" s="56"/>
      <c r="I9" s="56"/>
      <c r="J9" s="56"/>
      <c r="K9" s="56"/>
      <c r="L9" s="56"/>
      <c r="M9" s="56"/>
      <c r="N9" s="56"/>
      <c r="R9" s="48" t="s">
        <v>443</v>
      </c>
    </row>
    <row r="10" spans="5:18" x14ac:dyDescent="0.25"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5:18" x14ac:dyDescent="0.25"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5:18" x14ac:dyDescent="0.25"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5:18" x14ac:dyDescent="0.25"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5:18" x14ac:dyDescent="0.25"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5:18" x14ac:dyDescent="0.25"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5:18" x14ac:dyDescent="0.25"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4:14" x14ac:dyDescent="0.25"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4:14" x14ac:dyDescent="0.25"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4:14" x14ac:dyDescent="0.25"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4:14" x14ac:dyDescent="0.25"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4:14" x14ac:dyDescent="0.25"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4:14" x14ac:dyDescent="0.25"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4:14" x14ac:dyDescent="0.25"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4:14" x14ac:dyDescent="0.25"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4:14" x14ac:dyDescent="0.25"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4:14" x14ac:dyDescent="0.25"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4:14" s="50" customFormat="1" ht="80.25" customHeight="1" x14ac:dyDescent="1.25">
      <c r="D27" s="57" t="s">
        <v>449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4:14" s="50" customFormat="1" ht="80.25" customHeight="1" x14ac:dyDescent="1.25">
      <c r="D28" s="57" t="s">
        <v>444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4:14" s="50" customFormat="1" ht="80.25" customHeight="1" x14ac:dyDescent="1.25">
      <c r="D29" s="57" t="s">
        <v>445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4:14" s="50" customFormat="1" ht="80.25" customHeight="1" x14ac:dyDescent="1.25">
      <c r="D30" s="57" t="s">
        <v>450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4:14" s="50" customFormat="1" ht="80.25" customHeight="1" x14ac:dyDescent="1.25"/>
    <row r="45" spans="4:14" ht="40.5" x14ac:dyDescent="0.85">
      <c r="F45" s="51"/>
      <c r="G45" s="51"/>
      <c r="H45" s="51"/>
      <c r="I45" s="55" t="s">
        <v>446</v>
      </c>
      <c r="J45" s="55"/>
      <c r="K45" s="55"/>
      <c r="M45" s="52" t="s">
        <v>447</v>
      </c>
      <c r="N45" s="53"/>
    </row>
    <row r="46" spans="4:14" ht="33.75" x14ac:dyDescent="0.85">
      <c r="D46" s="54"/>
      <c r="E46" s="54"/>
      <c r="F46" s="51"/>
      <c r="G46" s="51"/>
      <c r="H46" s="51"/>
      <c r="I46" s="51"/>
      <c r="J46" s="51" t="s">
        <v>448</v>
      </c>
    </row>
  </sheetData>
  <mergeCells count="6">
    <mergeCell ref="I45:K45"/>
    <mergeCell ref="E1:N24"/>
    <mergeCell ref="D27:N27"/>
    <mergeCell ref="D28:N28"/>
    <mergeCell ref="D29:N29"/>
    <mergeCell ref="D30:N30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3"/>
  <sheetViews>
    <sheetView rightToLeft="1" view="pageBreakPreview" topLeftCell="E33" zoomScale="90" zoomScaleNormal="100" zoomScaleSheetLayoutView="90" workbookViewId="0">
      <selection activeCell="L53" sqref="L53:P53"/>
    </sheetView>
  </sheetViews>
  <sheetFormatPr defaultRowHeight="12.75" x14ac:dyDescent="0.2"/>
  <cols>
    <col min="1" max="1" width="5.140625" customWidth="1"/>
    <col min="2" max="2" width="28.28515625" customWidth="1"/>
    <col min="3" max="3" width="1.28515625" customWidth="1"/>
    <col min="4" max="4" width="17.42578125" customWidth="1"/>
    <col min="5" max="5" width="1.28515625" customWidth="1"/>
    <col min="6" max="6" width="17.28515625" customWidth="1"/>
    <col min="7" max="7" width="1.28515625" customWidth="1"/>
    <col min="8" max="8" width="16.28515625" customWidth="1"/>
    <col min="9" max="9" width="1.28515625" customWidth="1"/>
    <col min="10" max="10" width="19.42578125" customWidth="1"/>
    <col min="11" max="11" width="1.28515625" customWidth="1"/>
    <col min="12" max="12" width="18" customWidth="1"/>
    <col min="13" max="13" width="1.28515625" customWidth="1"/>
    <col min="14" max="14" width="16.5703125" customWidth="1"/>
    <col min="15" max="15" width="1.28515625" customWidth="1"/>
    <col min="16" max="16" width="16.710937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1" t="s">
        <v>271</v>
      </c>
      <c r="B5" s="69" t="s">
        <v>272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14.45" customHeight="1" x14ac:dyDescent="0.2">
      <c r="D6" s="65" t="s">
        <v>245</v>
      </c>
      <c r="E6" s="65"/>
      <c r="F6" s="65"/>
      <c r="G6" s="65"/>
      <c r="H6" s="65"/>
      <c r="I6" s="65"/>
      <c r="J6" s="65"/>
      <c r="L6" s="65" t="s">
        <v>246</v>
      </c>
      <c r="M6" s="65"/>
      <c r="N6" s="65"/>
      <c r="O6" s="65"/>
      <c r="P6" s="65"/>
      <c r="Q6" s="65"/>
      <c r="R6" s="6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5" t="s">
        <v>273</v>
      </c>
      <c r="B8" s="65"/>
      <c r="D8" s="2" t="s">
        <v>274</v>
      </c>
      <c r="F8" s="2" t="s">
        <v>249</v>
      </c>
      <c r="H8" s="2" t="s">
        <v>250</v>
      </c>
      <c r="J8" s="2" t="s">
        <v>38</v>
      </c>
      <c r="L8" s="2" t="s">
        <v>274</v>
      </c>
      <c r="N8" s="2" t="s">
        <v>249</v>
      </c>
      <c r="P8" s="2" t="s">
        <v>250</v>
      </c>
      <c r="R8" s="2" t="s">
        <v>38</v>
      </c>
    </row>
    <row r="9" spans="1:18" ht="21.75" customHeight="1" x14ac:dyDescent="0.2">
      <c r="A9" s="66" t="s">
        <v>143</v>
      </c>
      <c r="B9" s="66"/>
      <c r="D9" s="6">
        <v>862258265</v>
      </c>
      <c r="F9" s="6">
        <v>0</v>
      </c>
      <c r="H9" s="6">
        <v>14955609</v>
      </c>
      <c r="J9" s="6">
        <v>877213874</v>
      </c>
      <c r="L9" s="6">
        <v>11589800549</v>
      </c>
      <c r="N9" s="6">
        <v>0</v>
      </c>
      <c r="P9" s="6">
        <v>14955609</v>
      </c>
      <c r="R9" s="6">
        <v>11604756158</v>
      </c>
    </row>
    <row r="10" spans="1:18" ht="21.75" customHeight="1" x14ac:dyDescent="0.2">
      <c r="A10" s="60" t="s">
        <v>102</v>
      </c>
      <c r="B10" s="60"/>
      <c r="D10" s="9">
        <v>1658395657</v>
      </c>
      <c r="F10" s="9">
        <v>0</v>
      </c>
      <c r="H10" s="9">
        <v>6597442894</v>
      </c>
      <c r="J10" s="9">
        <v>8255838551</v>
      </c>
      <c r="L10" s="9">
        <v>29943954640</v>
      </c>
      <c r="N10" s="9">
        <v>0</v>
      </c>
      <c r="P10" s="9">
        <v>6597442894</v>
      </c>
      <c r="R10" s="9">
        <v>36541397534</v>
      </c>
    </row>
    <row r="11" spans="1:18" ht="21.75" customHeight="1" x14ac:dyDescent="0.2">
      <c r="A11" s="60" t="s">
        <v>275</v>
      </c>
      <c r="B11" s="60"/>
      <c r="D11" s="9">
        <v>0</v>
      </c>
      <c r="F11" s="9">
        <v>0</v>
      </c>
      <c r="H11" s="9">
        <v>0</v>
      </c>
      <c r="J11" s="9">
        <v>0</v>
      </c>
      <c r="L11" s="9">
        <v>7975253852</v>
      </c>
      <c r="N11" s="9">
        <v>0</v>
      </c>
      <c r="P11" s="9">
        <v>691464050</v>
      </c>
      <c r="R11" s="9">
        <v>8666717902</v>
      </c>
    </row>
    <row r="12" spans="1:18" ht="21.75" customHeight="1" x14ac:dyDescent="0.2">
      <c r="A12" s="60" t="s">
        <v>276</v>
      </c>
      <c r="B12" s="60"/>
      <c r="D12" s="9">
        <v>0</v>
      </c>
      <c r="F12" s="9">
        <v>0</v>
      </c>
      <c r="H12" s="9">
        <v>0</v>
      </c>
      <c r="J12" s="9">
        <v>0</v>
      </c>
      <c r="L12" s="9">
        <v>1256641617</v>
      </c>
      <c r="N12" s="9">
        <v>0</v>
      </c>
      <c r="P12" s="9">
        <v>759775095</v>
      </c>
      <c r="R12" s="9">
        <v>2016416712</v>
      </c>
    </row>
    <row r="13" spans="1:18" ht="21.75" customHeight="1" x14ac:dyDescent="0.2">
      <c r="A13" s="60" t="s">
        <v>277</v>
      </c>
      <c r="B13" s="60"/>
      <c r="D13" s="9">
        <v>0</v>
      </c>
      <c r="F13" s="9">
        <v>0</v>
      </c>
      <c r="H13" s="9">
        <v>0</v>
      </c>
      <c r="J13" s="9">
        <v>0</v>
      </c>
      <c r="L13" s="9">
        <v>2723099147</v>
      </c>
      <c r="N13" s="9">
        <v>0</v>
      </c>
      <c r="P13" s="9">
        <v>1663324125</v>
      </c>
      <c r="R13" s="9">
        <v>4386423272</v>
      </c>
    </row>
    <row r="14" spans="1:18" ht="21.75" customHeight="1" x14ac:dyDescent="0.2">
      <c r="A14" s="60" t="s">
        <v>278</v>
      </c>
      <c r="B14" s="60"/>
      <c r="D14" s="9">
        <v>0</v>
      </c>
      <c r="F14" s="9">
        <v>0</v>
      </c>
      <c r="H14" s="9">
        <v>0</v>
      </c>
      <c r="J14" s="9">
        <v>0</v>
      </c>
      <c r="L14" s="9">
        <v>0</v>
      </c>
      <c r="N14" s="9">
        <v>0</v>
      </c>
      <c r="P14" s="9">
        <v>562291933</v>
      </c>
      <c r="R14" s="9">
        <v>562291933</v>
      </c>
    </row>
    <row r="15" spans="1:18" ht="21.75" customHeight="1" x14ac:dyDescent="0.2">
      <c r="A15" s="60" t="s">
        <v>279</v>
      </c>
      <c r="B15" s="60"/>
      <c r="D15" s="9">
        <v>0</v>
      </c>
      <c r="F15" s="9">
        <v>0</v>
      </c>
      <c r="H15" s="9">
        <v>0</v>
      </c>
      <c r="J15" s="9">
        <v>0</v>
      </c>
      <c r="L15" s="9">
        <v>0</v>
      </c>
      <c r="N15" s="9">
        <v>0</v>
      </c>
      <c r="P15" s="9">
        <v>50831166773</v>
      </c>
      <c r="R15" s="9">
        <v>50831166773</v>
      </c>
    </row>
    <row r="16" spans="1:18" ht="21.75" customHeight="1" x14ac:dyDescent="0.2">
      <c r="A16" s="60" t="s">
        <v>280</v>
      </c>
      <c r="B16" s="60"/>
      <c r="D16" s="9">
        <v>0</v>
      </c>
      <c r="F16" s="9">
        <v>0</v>
      </c>
      <c r="H16" s="9">
        <v>0</v>
      </c>
      <c r="J16" s="9">
        <v>0</v>
      </c>
      <c r="L16" s="9">
        <v>0</v>
      </c>
      <c r="N16" s="9">
        <v>0</v>
      </c>
      <c r="P16" s="9">
        <v>15311393491</v>
      </c>
      <c r="R16" s="9">
        <v>15311393491</v>
      </c>
    </row>
    <row r="17" spans="1:18" ht="21.75" customHeight="1" x14ac:dyDescent="0.2">
      <c r="A17" s="60" t="s">
        <v>281</v>
      </c>
      <c r="B17" s="60"/>
      <c r="D17" s="9">
        <v>0</v>
      </c>
      <c r="F17" s="9">
        <v>0</v>
      </c>
      <c r="H17" s="9">
        <v>0</v>
      </c>
      <c r="J17" s="9">
        <v>0</v>
      </c>
      <c r="L17" s="9">
        <v>589069080</v>
      </c>
      <c r="N17" s="9">
        <v>0</v>
      </c>
      <c r="P17" s="9">
        <v>419563802</v>
      </c>
      <c r="R17" s="9">
        <v>1008632882</v>
      </c>
    </row>
    <row r="18" spans="1:18" ht="21.75" customHeight="1" x14ac:dyDescent="0.2">
      <c r="A18" s="60" t="s">
        <v>282</v>
      </c>
      <c r="B18" s="60"/>
      <c r="D18" s="9">
        <v>0</v>
      </c>
      <c r="F18" s="9">
        <v>0</v>
      </c>
      <c r="H18" s="9">
        <v>0</v>
      </c>
      <c r="J18" s="9">
        <v>0</v>
      </c>
      <c r="L18" s="9">
        <v>0</v>
      </c>
      <c r="N18" s="9">
        <v>0</v>
      </c>
      <c r="P18" s="9">
        <v>14315310338</v>
      </c>
      <c r="R18" s="9">
        <v>14315310338</v>
      </c>
    </row>
    <row r="19" spans="1:18" ht="21.75" customHeight="1" x14ac:dyDescent="0.2">
      <c r="A19" s="60" t="s">
        <v>283</v>
      </c>
      <c r="B19" s="60"/>
      <c r="D19" s="9">
        <v>0</v>
      </c>
      <c r="F19" s="9">
        <v>0</v>
      </c>
      <c r="H19" s="9">
        <v>0</v>
      </c>
      <c r="J19" s="9">
        <v>0</v>
      </c>
      <c r="L19" s="9">
        <v>29758423031</v>
      </c>
      <c r="N19" s="9">
        <v>0</v>
      </c>
      <c r="P19" s="9">
        <v>19191748277</v>
      </c>
      <c r="R19" s="9">
        <v>48950171308</v>
      </c>
    </row>
    <row r="20" spans="1:18" ht="21.75" customHeight="1" x14ac:dyDescent="0.2">
      <c r="A20" s="60" t="s">
        <v>284</v>
      </c>
      <c r="B20" s="60"/>
      <c r="D20" s="9">
        <v>0</v>
      </c>
      <c r="F20" s="9">
        <v>0</v>
      </c>
      <c r="H20" s="9">
        <v>0</v>
      </c>
      <c r="J20" s="9">
        <v>0</v>
      </c>
      <c r="L20" s="9">
        <v>66958105726</v>
      </c>
      <c r="N20" s="9">
        <v>0</v>
      </c>
      <c r="P20" s="9">
        <v>-14206418275</v>
      </c>
      <c r="R20" s="9">
        <v>52751687451</v>
      </c>
    </row>
    <row r="21" spans="1:18" ht="21.75" customHeight="1" x14ac:dyDescent="0.2">
      <c r="A21" s="60" t="s">
        <v>285</v>
      </c>
      <c r="B21" s="60"/>
      <c r="D21" s="9">
        <v>0</v>
      </c>
      <c r="F21" s="9">
        <v>0</v>
      </c>
      <c r="H21" s="9">
        <v>0</v>
      </c>
      <c r="J21" s="9">
        <v>0</v>
      </c>
      <c r="L21" s="9">
        <v>3690017677</v>
      </c>
      <c r="N21" s="9">
        <v>0</v>
      </c>
      <c r="P21" s="9">
        <v>23092135</v>
      </c>
      <c r="R21" s="9">
        <v>3713109812</v>
      </c>
    </row>
    <row r="22" spans="1:18" ht="21.75" customHeight="1" x14ac:dyDescent="0.2">
      <c r="A22" s="60" t="s">
        <v>286</v>
      </c>
      <c r="B22" s="60"/>
      <c r="D22" s="9">
        <v>0</v>
      </c>
      <c r="F22" s="9">
        <v>0</v>
      </c>
      <c r="H22" s="9">
        <v>0</v>
      </c>
      <c r="J22" s="9">
        <v>0</v>
      </c>
      <c r="L22" s="9">
        <v>5679395449</v>
      </c>
      <c r="N22" s="9">
        <v>0</v>
      </c>
      <c r="P22" s="9">
        <v>556116589</v>
      </c>
      <c r="R22" s="9">
        <v>6235512038</v>
      </c>
    </row>
    <row r="23" spans="1:18" ht="21.75" customHeight="1" x14ac:dyDescent="0.2">
      <c r="A23" s="60" t="s">
        <v>287</v>
      </c>
      <c r="B23" s="60"/>
      <c r="D23" s="9">
        <v>0</v>
      </c>
      <c r="F23" s="9">
        <v>0</v>
      </c>
      <c r="H23" s="9">
        <v>0</v>
      </c>
      <c r="J23" s="9">
        <v>0</v>
      </c>
      <c r="L23" s="9">
        <v>28752157849</v>
      </c>
      <c r="N23" s="9">
        <v>0</v>
      </c>
      <c r="P23" s="9">
        <v>-9507126067</v>
      </c>
      <c r="R23" s="9">
        <v>19245031782</v>
      </c>
    </row>
    <row r="24" spans="1:18" ht="21.75" customHeight="1" x14ac:dyDescent="0.2">
      <c r="A24" s="60" t="s">
        <v>288</v>
      </c>
      <c r="B24" s="60"/>
      <c r="D24" s="9">
        <v>0</v>
      </c>
      <c r="F24" s="9">
        <v>0</v>
      </c>
      <c r="H24" s="9">
        <v>0</v>
      </c>
      <c r="J24" s="9">
        <v>0</v>
      </c>
      <c r="L24" s="9">
        <v>72271657984</v>
      </c>
      <c r="N24" s="9">
        <v>0</v>
      </c>
      <c r="P24" s="9">
        <v>-42063572782</v>
      </c>
      <c r="R24" s="9">
        <v>30208085202</v>
      </c>
    </row>
    <row r="25" spans="1:18" ht="21.75" customHeight="1" x14ac:dyDescent="0.2">
      <c r="A25" s="60" t="s">
        <v>289</v>
      </c>
      <c r="B25" s="60"/>
      <c r="D25" s="9">
        <v>0</v>
      </c>
      <c r="F25" s="9">
        <v>0</v>
      </c>
      <c r="H25" s="9">
        <v>0</v>
      </c>
      <c r="J25" s="9">
        <v>0</v>
      </c>
      <c r="L25" s="9">
        <v>0</v>
      </c>
      <c r="N25" s="9">
        <v>0</v>
      </c>
      <c r="P25" s="9">
        <v>26298958990</v>
      </c>
      <c r="R25" s="9">
        <v>26298958990</v>
      </c>
    </row>
    <row r="26" spans="1:18" ht="21.75" customHeight="1" x14ac:dyDescent="0.2">
      <c r="A26" s="60" t="s">
        <v>290</v>
      </c>
      <c r="B26" s="60"/>
      <c r="D26" s="9">
        <v>0</v>
      </c>
      <c r="F26" s="9">
        <v>0</v>
      </c>
      <c r="H26" s="9">
        <v>0</v>
      </c>
      <c r="J26" s="9">
        <v>0</v>
      </c>
      <c r="L26" s="9">
        <v>40746425921</v>
      </c>
      <c r="N26" s="9">
        <v>0</v>
      </c>
      <c r="P26" s="9">
        <v>-57750000</v>
      </c>
      <c r="R26" s="9">
        <v>40688675921</v>
      </c>
    </row>
    <row r="27" spans="1:18" ht="21.75" customHeight="1" x14ac:dyDescent="0.2">
      <c r="A27" s="60" t="s">
        <v>291</v>
      </c>
      <c r="B27" s="60"/>
      <c r="D27" s="9">
        <v>0</v>
      </c>
      <c r="F27" s="9">
        <v>0</v>
      </c>
      <c r="H27" s="9">
        <v>0</v>
      </c>
      <c r="J27" s="9">
        <v>0</v>
      </c>
      <c r="L27" s="9">
        <v>38933530823</v>
      </c>
      <c r="N27" s="9">
        <v>0</v>
      </c>
      <c r="P27" s="9">
        <v>70625000</v>
      </c>
      <c r="R27" s="9">
        <v>39004155823</v>
      </c>
    </row>
    <row r="28" spans="1:18" ht="21.75" customHeight="1" x14ac:dyDescent="0.2">
      <c r="A28" s="60" t="s">
        <v>292</v>
      </c>
      <c r="B28" s="60"/>
      <c r="D28" s="9">
        <v>0</v>
      </c>
      <c r="F28" s="9">
        <v>0</v>
      </c>
      <c r="H28" s="9">
        <v>0</v>
      </c>
      <c r="J28" s="9">
        <v>0</v>
      </c>
      <c r="L28" s="9">
        <v>17723668033</v>
      </c>
      <c r="N28" s="9">
        <v>0</v>
      </c>
      <c r="P28" s="9">
        <v>5625285400</v>
      </c>
      <c r="R28" s="9">
        <v>23348953433</v>
      </c>
    </row>
    <row r="29" spans="1:18" ht="21.75" customHeight="1" x14ac:dyDescent="0.2">
      <c r="A29" s="60" t="s">
        <v>293</v>
      </c>
      <c r="B29" s="60"/>
      <c r="D29" s="9">
        <v>0</v>
      </c>
      <c r="F29" s="9">
        <v>0</v>
      </c>
      <c r="H29" s="9">
        <v>0</v>
      </c>
      <c r="J29" s="9">
        <v>0</v>
      </c>
      <c r="L29" s="9">
        <v>71090609244</v>
      </c>
      <c r="N29" s="9">
        <v>0</v>
      </c>
      <c r="P29" s="9">
        <v>15540000000</v>
      </c>
      <c r="R29" s="9">
        <v>86630609244</v>
      </c>
    </row>
    <row r="30" spans="1:18" ht="21.75" customHeight="1" x14ac:dyDescent="0.2">
      <c r="A30" s="60" t="s">
        <v>108</v>
      </c>
      <c r="B30" s="60"/>
      <c r="D30" s="9">
        <v>98289956</v>
      </c>
      <c r="F30" s="9">
        <v>0</v>
      </c>
      <c r="H30" s="9">
        <v>0</v>
      </c>
      <c r="J30" s="9">
        <v>98289956</v>
      </c>
      <c r="L30" s="9">
        <v>1029776410</v>
      </c>
      <c r="N30" s="9">
        <v>137095147</v>
      </c>
      <c r="P30" s="9">
        <v>0</v>
      </c>
      <c r="R30" s="9">
        <v>1166871557</v>
      </c>
    </row>
    <row r="31" spans="1:18" ht="21.75" customHeight="1" x14ac:dyDescent="0.2">
      <c r="A31" s="60" t="s">
        <v>146</v>
      </c>
      <c r="B31" s="60"/>
      <c r="D31" s="9">
        <v>23582144</v>
      </c>
      <c r="F31" s="9">
        <v>50990756</v>
      </c>
      <c r="H31" s="9">
        <v>0</v>
      </c>
      <c r="J31" s="9">
        <v>74572900</v>
      </c>
      <c r="L31" s="9">
        <v>227853335</v>
      </c>
      <c r="N31" s="9">
        <v>99117032</v>
      </c>
      <c r="P31" s="9">
        <v>0</v>
      </c>
      <c r="R31" s="9">
        <v>326970367</v>
      </c>
    </row>
    <row r="32" spans="1:18" ht="21.75" customHeight="1" x14ac:dyDescent="0.2">
      <c r="A32" s="60" t="s">
        <v>140</v>
      </c>
      <c r="B32" s="60"/>
      <c r="D32" s="9">
        <v>17988343119</v>
      </c>
      <c r="F32" s="9">
        <v>0</v>
      </c>
      <c r="H32" s="9">
        <v>0</v>
      </c>
      <c r="J32" s="9">
        <v>17988343119</v>
      </c>
      <c r="L32" s="9">
        <v>19160653320</v>
      </c>
      <c r="N32" s="9">
        <v>-181271518</v>
      </c>
      <c r="P32" s="9">
        <v>0</v>
      </c>
      <c r="R32" s="9">
        <v>18979381802</v>
      </c>
    </row>
    <row r="33" spans="1:18" ht="21.75" customHeight="1" x14ac:dyDescent="0.2">
      <c r="A33" s="60" t="s">
        <v>149</v>
      </c>
      <c r="B33" s="60"/>
      <c r="D33" s="9">
        <v>40191175011</v>
      </c>
      <c r="F33" s="9">
        <v>0</v>
      </c>
      <c r="H33" s="9">
        <v>0</v>
      </c>
      <c r="J33" s="9">
        <v>40191175011</v>
      </c>
      <c r="L33" s="9">
        <v>159653062518</v>
      </c>
      <c r="N33" s="9">
        <v>0</v>
      </c>
      <c r="P33" s="9">
        <v>0</v>
      </c>
      <c r="R33" s="9">
        <v>159653062518</v>
      </c>
    </row>
    <row r="34" spans="1:18" ht="21.75" customHeight="1" x14ac:dyDescent="0.2">
      <c r="A34" s="60" t="s">
        <v>123</v>
      </c>
      <c r="B34" s="60"/>
      <c r="D34" s="9">
        <v>40755052780</v>
      </c>
      <c r="F34" s="9">
        <v>-49305602339</v>
      </c>
      <c r="H34" s="9">
        <v>0</v>
      </c>
      <c r="J34" s="9">
        <v>-8550549559</v>
      </c>
      <c r="L34" s="9">
        <v>364063299271</v>
      </c>
      <c r="N34" s="9">
        <v>-110583699015</v>
      </c>
      <c r="P34" s="9">
        <v>0</v>
      </c>
      <c r="R34" s="9">
        <v>253479600256</v>
      </c>
    </row>
    <row r="35" spans="1:18" ht="21.75" customHeight="1" x14ac:dyDescent="0.2">
      <c r="A35" s="60" t="s">
        <v>137</v>
      </c>
      <c r="B35" s="60"/>
      <c r="D35" s="9">
        <v>9004854395</v>
      </c>
      <c r="F35" s="9">
        <v>-17910639487</v>
      </c>
      <c r="H35" s="9">
        <v>0</v>
      </c>
      <c r="J35" s="9">
        <v>-8905785092</v>
      </c>
      <c r="L35" s="9">
        <v>94443809981</v>
      </c>
      <c r="N35" s="9">
        <v>-19109792065</v>
      </c>
      <c r="P35" s="9">
        <v>0</v>
      </c>
      <c r="R35" s="9">
        <v>75334017916</v>
      </c>
    </row>
    <row r="36" spans="1:18" ht="21.75" customHeight="1" x14ac:dyDescent="0.2">
      <c r="A36" s="60" t="s">
        <v>111</v>
      </c>
      <c r="B36" s="60"/>
      <c r="D36" s="9">
        <v>9183361549</v>
      </c>
      <c r="F36" s="9">
        <v>2892475644</v>
      </c>
      <c r="H36" s="9">
        <v>0</v>
      </c>
      <c r="J36" s="9">
        <v>12075837193</v>
      </c>
      <c r="L36" s="9">
        <v>56731901067</v>
      </c>
      <c r="N36" s="9">
        <v>16105797031</v>
      </c>
      <c r="P36" s="9">
        <v>0</v>
      </c>
      <c r="R36" s="9">
        <v>72837698098</v>
      </c>
    </row>
    <row r="37" spans="1:18" ht="21.75" customHeight="1" x14ac:dyDescent="0.2">
      <c r="A37" s="60" t="s">
        <v>120</v>
      </c>
      <c r="B37" s="60"/>
      <c r="D37" s="9">
        <v>7012752200</v>
      </c>
      <c r="F37" s="9">
        <v>0</v>
      </c>
      <c r="H37" s="9">
        <v>0</v>
      </c>
      <c r="J37" s="9">
        <v>7012752200</v>
      </c>
      <c r="L37" s="9">
        <v>70722569172</v>
      </c>
      <c r="N37" s="9">
        <v>-24424272298</v>
      </c>
      <c r="P37" s="9">
        <v>0</v>
      </c>
      <c r="R37" s="9">
        <v>46298296874</v>
      </c>
    </row>
    <row r="38" spans="1:18" ht="21.75" customHeight="1" x14ac:dyDescent="0.2">
      <c r="A38" s="60" t="s">
        <v>114</v>
      </c>
      <c r="B38" s="60"/>
      <c r="D38" s="9">
        <v>9316833689</v>
      </c>
      <c r="F38" s="9">
        <v>783457973</v>
      </c>
      <c r="H38" s="9">
        <v>0</v>
      </c>
      <c r="J38" s="9">
        <v>10100291662</v>
      </c>
      <c r="L38" s="9">
        <v>93811427267</v>
      </c>
      <c r="N38" s="9">
        <v>-15112700326</v>
      </c>
      <c r="P38" s="9">
        <v>0</v>
      </c>
      <c r="R38" s="9">
        <v>78698726941</v>
      </c>
    </row>
    <row r="39" spans="1:18" ht="21.75" customHeight="1" x14ac:dyDescent="0.2">
      <c r="A39" s="60" t="s">
        <v>117</v>
      </c>
      <c r="B39" s="60"/>
      <c r="D39" s="9">
        <v>4382862152</v>
      </c>
      <c r="F39" s="9">
        <v>0</v>
      </c>
      <c r="H39" s="9">
        <v>0</v>
      </c>
      <c r="J39" s="9">
        <v>4382862152</v>
      </c>
      <c r="L39" s="9">
        <v>43129487309</v>
      </c>
      <c r="N39" s="9">
        <v>-14926003026</v>
      </c>
      <c r="P39" s="9">
        <v>0</v>
      </c>
      <c r="R39" s="9">
        <v>28203484283</v>
      </c>
    </row>
    <row r="40" spans="1:18" ht="21.75" customHeight="1" x14ac:dyDescent="0.2">
      <c r="A40" s="60" t="s">
        <v>135</v>
      </c>
      <c r="B40" s="60"/>
      <c r="D40" s="9">
        <v>4514837890</v>
      </c>
      <c r="F40" s="9">
        <v>-824850468</v>
      </c>
      <c r="H40" s="9">
        <v>0</v>
      </c>
      <c r="J40" s="9">
        <v>3689987422</v>
      </c>
      <c r="L40" s="9">
        <v>43282600097</v>
      </c>
      <c r="N40" s="9">
        <v>-9314061520</v>
      </c>
      <c r="P40" s="9">
        <v>0</v>
      </c>
      <c r="R40" s="9">
        <v>33968538577</v>
      </c>
    </row>
    <row r="41" spans="1:18" ht="21.75" customHeight="1" x14ac:dyDescent="0.2">
      <c r="A41" s="60" t="s">
        <v>132</v>
      </c>
      <c r="B41" s="60"/>
      <c r="D41" s="9">
        <v>151273945</v>
      </c>
      <c r="F41" s="9">
        <v>30594454</v>
      </c>
      <c r="H41" s="9">
        <v>0</v>
      </c>
      <c r="J41" s="9">
        <v>181868399</v>
      </c>
      <c r="L41" s="9">
        <v>1494903675</v>
      </c>
      <c r="N41" s="9">
        <v>354935657</v>
      </c>
      <c r="P41" s="9">
        <v>0</v>
      </c>
      <c r="R41" s="9">
        <v>1849839332</v>
      </c>
    </row>
    <row r="42" spans="1:18" ht="21.75" customHeight="1" x14ac:dyDescent="0.2">
      <c r="A42" s="60" t="s">
        <v>129</v>
      </c>
      <c r="B42" s="60"/>
      <c r="D42" s="9">
        <v>142745877</v>
      </c>
      <c r="F42" s="9">
        <v>-23495740</v>
      </c>
      <c r="H42" s="9">
        <v>0</v>
      </c>
      <c r="J42" s="9">
        <v>119250137</v>
      </c>
      <c r="L42" s="9">
        <v>1504380900</v>
      </c>
      <c r="N42" s="9">
        <v>-308744029</v>
      </c>
      <c r="P42" s="9">
        <v>0</v>
      </c>
      <c r="R42" s="9">
        <v>1195636871</v>
      </c>
    </row>
    <row r="43" spans="1:18" ht="21.75" customHeight="1" x14ac:dyDescent="0.2">
      <c r="A43" s="60" t="s">
        <v>126</v>
      </c>
      <c r="B43" s="60"/>
      <c r="D43" s="9">
        <v>163635868</v>
      </c>
      <c r="F43" s="9">
        <v>-77167810</v>
      </c>
      <c r="H43" s="9">
        <v>0</v>
      </c>
      <c r="J43" s="9">
        <v>86468058</v>
      </c>
      <c r="L43" s="9">
        <v>1605695644</v>
      </c>
      <c r="N43" s="9">
        <v>-519653595</v>
      </c>
      <c r="P43" s="9">
        <v>0</v>
      </c>
      <c r="R43" s="9">
        <v>1086042049</v>
      </c>
    </row>
    <row r="44" spans="1:18" ht="21.75" customHeight="1" x14ac:dyDescent="0.2">
      <c r="A44" s="60" t="s">
        <v>105</v>
      </c>
      <c r="B44" s="60"/>
      <c r="D44" s="9">
        <v>2834780775</v>
      </c>
      <c r="F44" s="9">
        <v>0</v>
      </c>
      <c r="H44" s="9">
        <v>0</v>
      </c>
      <c r="J44" s="9">
        <v>2834780775</v>
      </c>
      <c r="L44" s="9">
        <v>28366494915</v>
      </c>
      <c r="N44" s="9">
        <v>-9498364208</v>
      </c>
      <c r="P44" s="9">
        <v>0</v>
      </c>
      <c r="R44" s="9">
        <v>18868130707</v>
      </c>
    </row>
    <row r="45" spans="1:18" ht="21.75" customHeight="1" x14ac:dyDescent="0.2">
      <c r="A45" s="60" t="s">
        <v>84</v>
      </c>
      <c r="B45" s="60"/>
      <c r="D45" s="9">
        <v>0</v>
      </c>
      <c r="F45" s="9">
        <v>7657996736</v>
      </c>
      <c r="H45" s="9">
        <v>0</v>
      </c>
      <c r="J45" s="9">
        <v>7657996736</v>
      </c>
      <c r="L45" s="9">
        <v>0</v>
      </c>
      <c r="N45" s="9">
        <v>71868156415</v>
      </c>
      <c r="P45" s="9">
        <v>0</v>
      </c>
      <c r="R45" s="9">
        <v>71868156415</v>
      </c>
    </row>
    <row r="46" spans="1:18" ht="21.75" customHeight="1" x14ac:dyDescent="0.2">
      <c r="A46" s="60" t="s">
        <v>87</v>
      </c>
      <c r="B46" s="60"/>
      <c r="D46" s="9">
        <v>0</v>
      </c>
      <c r="F46" s="9">
        <v>4033644769</v>
      </c>
      <c r="H46" s="9">
        <v>0</v>
      </c>
      <c r="J46" s="9">
        <v>4033644769</v>
      </c>
      <c r="L46" s="9">
        <v>0</v>
      </c>
      <c r="N46" s="9">
        <v>50876353617</v>
      </c>
      <c r="P46" s="9">
        <v>0</v>
      </c>
      <c r="R46" s="9">
        <v>50876353617</v>
      </c>
    </row>
    <row r="47" spans="1:18" ht="21.75" customHeight="1" x14ac:dyDescent="0.2">
      <c r="A47" s="60" t="s">
        <v>93</v>
      </c>
      <c r="B47" s="60"/>
      <c r="D47" s="9">
        <v>0</v>
      </c>
      <c r="F47" s="9">
        <v>1746883320</v>
      </c>
      <c r="H47" s="9">
        <v>0</v>
      </c>
      <c r="J47" s="9">
        <v>1746883320</v>
      </c>
      <c r="L47" s="9">
        <v>0</v>
      </c>
      <c r="N47" s="9">
        <v>35350759330</v>
      </c>
      <c r="P47" s="9">
        <v>0</v>
      </c>
      <c r="R47" s="9">
        <v>35350759330</v>
      </c>
    </row>
    <row r="48" spans="1:18" ht="21.75" customHeight="1" x14ac:dyDescent="0.2">
      <c r="A48" s="60" t="s">
        <v>96</v>
      </c>
      <c r="B48" s="60"/>
      <c r="D48" s="9">
        <v>0</v>
      </c>
      <c r="F48" s="9">
        <v>622204175</v>
      </c>
      <c r="H48" s="9">
        <v>0</v>
      </c>
      <c r="J48" s="9">
        <v>622204175</v>
      </c>
      <c r="L48" s="9">
        <v>0</v>
      </c>
      <c r="N48" s="9">
        <v>7619695117</v>
      </c>
      <c r="P48" s="9">
        <v>0</v>
      </c>
      <c r="R48" s="9">
        <v>7619695117</v>
      </c>
    </row>
    <row r="49" spans="1:18" ht="21.75" customHeight="1" x14ac:dyDescent="0.2">
      <c r="A49" s="60" t="s">
        <v>99</v>
      </c>
      <c r="B49" s="60"/>
      <c r="D49" s="9">
        <v>0</v>
      </c>
      <c r="F49" s="9">
        <v>304960716</v>
      </c>
      <c r="H49" s="9">
        <v>0</v>
      </c>
      <c r="J49" s="9">
        <v>304960716</v>
      </c>
      <c r="L49" s="9">
        <v>0</v>
      </c>
      <c r="N49" s="9">
        <v>4706162853</v>
      </c>
      <c r="P49" s="9">
        <v>0</v>
      </c>
      <c r="R49" s="9">
        <v>4706162853</v>
      </c>
    </row>
    <row r="50" spans="1:18" ht="21.75" customHeight="1" x14ac:dyDescent="0.2">
      <c r="A50" s="60" t="s">
        <v>90</v>
      </c>
      <c r="B50" s="60"/>
      <c r="D50" s="9">
        <v>0</v>
      </c>
      <c r="F50" s="9">
        <v>-238956680</v>
      </c>
      <c r="H50" s="9">
        <v>0</v>
      </c>
      <c r="J50" s="9">
        <v>-238956680</v>
      </c>
      <c r="L50" s="9">
        <v>0</v>
      </c>
      <c r="N50" s="9">
        <v>15449117977</v>
      </c>
      <c r="P50" s="9">
        <v>0</v>
      </c>
      <c r="R50" s="9">
        <v>15449117977</v>
      </c>
    </row>
    <row r="51" spans="1:18" ht="21.75" customHeight="1" x14ac:dyDescent="0.2">
      <c r="A51" s="60" t="s">
        <v>81</v>
      </c>
      <c r="B51" s="60"/>
      <c r="D51" s="9">
        <v>0</v>
      </c>
      <c r="F51" s="9">
        <v>-350936381</v>
      </c>
      <c r="H51" s="9">
        <v>0</v>
      </c>
      <c r="J51" s="9">
        <v>-350936381</v>
      </c>
      <c r="L51" s="9">
        <v>0</v>
      </c>
      <c r="N51" s="9">
        <v>3625808343</v>
      </c>
      <c r="P51" s="9">
        <v>0</v>
      </c>
      <c r="R51" s="9">
        <v>3625808343</v>
      </c>
    </row>
    <row r="52" spans="1:18" ht="21.75" customHeight="1" x14ac:dyDescent="0.2">
      <c r="A52" s="62" t="s">
        <v>77</v>
      </c>
      <c r="B52" s="62"/>
      <c r="D52" s="9">
        <v>8661952000</v>
      </c>
      <c r="F52" s="13">
        <v>36272675830</v>
      </c>
      <c r="H52" s="13">
        <v>0</v>
      </c>
      <c r="J52" s="13">
        <f>D52+F52+H52</f>
        <v>44934627830</v>
      </c>
      <c r="L52" s="13">
        <v>46894016000</v>
      </c>
      <c r="N52" s="13">
        <v>49042146026</v>
      </c>
      <c r="P52" s="13">
        <v>0</v>
      </c>
      <c r="R52" s="13">
        <f>L52+N52+P52</f>
        <v>95936162026</v>
      </c>
    </row>
    <row r="53" spans="1:18" ht="21.75" customHeight="1" x14ac:dyDescent="0.2">
      <c r="A53" s="64" t="s">
        <v>38</v>
      </c>
      <c r="B53" s="64"/>
      <c r="D53" s="16">
        <v>148285035272</v>
      </c>
      <c r="F53" s="16">
        <f>SUM(F9:F52)</f>
        <v>-14335764532</v>
      </c>
      <c r="H53" s="16">
        <f>SUM(H9:H52)</f>
        <v>6612398503</v>
      </c>
      <c r="J53" s="16">
        <f>SUM(J9:J52)</f>
        <v>149223621243</v>
      </c>
      <c r="L53" s="16">
        <f>SUM(L9:L52)</f>
        <v>1455803741503</v>
      </c>
      <c r="N53" s="16">
        <f>SUM(N9:N52)</f>
        <v>51256582945</v>
      </c>
      <c r="P53" s="16">
        <f>SUM(P9:P52)</f>
        <v>92637647377</v>
      </c>
      <c r="R53" s="16">
        <f>SUM(R9:R52)</f>
        <v>1599697971825</v>
      </c>
    </row>
  </sheetData>
  <mergeCells count="52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3:B53"/>
    <mergeCell ref="A48:B48"/>
    <mergeCell ref="A49:B49"/>
    <mergeCell ref="A50:B50"/>
    <mergeCell ref="A51:B51"/>
    <mergeCell ref="A52:B52"/>
  </mergeCells>
  <pageMargins left="0.39" right="0.39" top="0.39" bottom="0.39" header="0" footer="0"/>
  <pageSetup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3"/>
  <sheetViews>
    <sheetView rightToLeft="1" view="pageBreakPreview" topLeftCell="A131" zoomScale="60" zoomScaleNormal="100" workbookViewId="0">
      <selection activeCell="H168" sqref="H168"/>
    </sheetView>
  </sheetViews>
  <sheetFormatPr defaultRowHeight="12.75" x14ac:dyDescent="0.2"/>
  <cols>
    <col min="1" max="1" width="5.140625" customWidth="1"/>
    <col min="2" max="2" width="55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14.45" customHeight="1" x14ac:dyDescent="0.2">
      <c r="A5" s="1" t="s">
        <v>294</v>
      </c>
      <c r="B5" s="69" t="s">
        <v>295</v>
      </c>
      <c r="C5" s="69"/>
      <c r="D5" s="69"/>
      <c r="E5" s="69"/>
      <c r="F5" s="69"/>
      <c r="G5" s="69"/>
      <c r="H5" s="69"/>
      <c r="I5" s="69"/>
      <c r="J5" s="69"/>
    </row>
    <row r="6" spans="1:10" ht="14.45" customHeight="1" x14ac:dyDescent="0.2">
      <c r="D6" s="65" t="s">
        <v>245</v>
      </c>
      <c r="E6" s="65"/>
      <c r="F6" s="65"/>
      <c r="H6" s="65" t="s">
        <v>246</v>
      </c>
      <c r="I6" s="65"/>
      <c r="J6" s="65"/>
    </row>
    <row r="7" spans="1:10" ht="36.4" customHeight="1" x14ac:dyDescent="0.2">
      <c r="A7" s="65" t="s">
        <v>296</v>
      </c>
      <c r="B7" s="65"/>
      <c r="D7" s="19" t="s">
        <v>297</v>
      </c>
      <c r="E7" s="3"/>
      <c r="F7" s="19" t="s">
        <v>298</v>
      </c>
      <c r="H7" s="19" t="s">
        <v>297</v>
      </c>
      <c r="I7" s="3"/>
      <c r="J7" s="19" t="s">
        <v>298</v>
      </c>
    </row>
    <row r="8" spans="1:10" ht="21.75" customHeight="1" x14ac:dyDescent="0.2">
      <c r="A8" s="66" t="s">
        <v>174</v>
      </c>
      <c r="B8" s="66"/>
      <c r="D8" s="24">
        <v>322703</v>
      </c>
      <c r="E8" s="22"/>
      <c r="F8" s="27">
        <f>D8/$D$152*100</f>
        <v>1.455662553747318E-4</v>
      </c>
      <c r="G8" s="22"/>
      <c r="H8" s="24">
        <v>10839739</v>
      </c>
      <c r="I8" s="22"/>
      <c r="J8" s="27">
        <f>H8/$H$152*100</f>
        <v>4.2791424435682584E-4</v>
      </c>
    </row>
    <row r="9" spans="1:10" ht="21.75" customHeight="1" x14ac:dyDescent="0.2">
      <c r="A9" s="60" t="s">
        <v>299</v>
      </c>
      <c r="B9" s="60"/>
      <c r="D9" s="26">
        <v>0</v>
      </c>
      <c r="E9" s="22"/>
      <c r="F9" s="27">
        <f>D9/$D$152*100</f>
        <v>0</v>
      </c>
      <c r="G9" s="22"/>
      <c r="H9" s="26">
        <v>3748901</v>
      </c>
      <c r="I9" s="22"/>
      <c r="J9" s="27">
        <f>H9/$H$152*100</f>
        <v>1.4799324398710604E-4</v>
      </c>
    </row>
    <row r="10" spans="1:10" ht="21.75" customHeight="1" x14ac:dyDescent="0.2">
      <c r="A10" s="60" t="s">
        <v>175</v>
      </c>
      <c r="B10" s="60"/>
      <c r="D10" s="26">
        <v>1085401</v>
      </c>
      <c r="E10" s="22"/>
      <c r="F10" s="27">
        <f t="shared" ref="F10:F73" si="0">D10/$D$152*100</f>
        <v>4.8960734529889481E-4</v>
      </c>
      <c r="G10" s="22"/>
      <c r="H10" s="26">
        <v>6321530</v>
      </c>
      <c r="I10" s="22"/>
      <c r="J10" s="27">
        <f t="shared" ref="J10:J73" si="1">H10/$H$152*100</f>
        <v>2.4955146365876572E-4</v>
      </c>
    </row>
    <row r="11" spans="1:10" ht="21.75" customHeight="1" x14ac:dyDescent="0.2">
      <c r="A11" s="60" t="s">
        <v>300</v>
      </c>
      <c r="B11" s="60"/>
      <c r="D11" s="26">
        <v>0</v>
      </c>
      <c r="E11" s="22"/>
      <c r="F11" s="27">
        <f t="shared" si="0"/>
        <v>0</v>
      </c>
      <c r="G11" s="22"/>
      <c r="H11" s="26">
        <v>277505</v>
      </c>
      <c r="I11" s="22"/>
      <c r="J11" s="27">
        <f t="shared" si="1"/>
        <v>1.0954907897712385E-5</v>
      </c>
    </row>
    <row r="12" spans="1:10" ht="21.75" customHeight="1" x14ac:dyDescent="0.2">
      <c r="A12" s="60" t="s">
        <v>177</v>
      </c>
      <c r="B12" s="60"/>
      <c r="D12" s="26">
        <v>7832</v>
      </c>
      <c r="E12" s="22"/>
      <c r="F12" s="27">
        <f t="shared" si="0"/>
        <v>3.532892201482166E-6</v>
      </c>
      <c r="G12" s="22"/>
      <c r="H12" s="26">
        <v>241810</v>
      </c>
      <c r="I12" s="22"/>
      <c r="J12" s="27">
        <f t="shared" si="1"/>
        <v>9.5457965757223549E-6</v>
      </c>
    </row>
    <row r="13" spans="1:10" ht="21.75" customHeight="1" x14ac:dyDescent="0.2">
      <c r="A13" s="60" t="s">
        <v>178</v>
      </c>
      <c r="B13" s="60"/>
      <c r="D13" s="26">
        <v>0</v>
      </c>
      <c r="E13" s="22"/>
      <c r="F13" s="27">
        <f t="shared" si="0"/>
        <v>0</v>
      </c>
      <c r="G13" s="22"/>
      <c r="H13" s="26">
        <v>121988</v>
      </c>
      <c r="I13" s="22"/>
      <c r="J13" s="27">
        <f t="shared" si="1"/>
        <v>4.8156512661975047E-6</v>
      </c>
    </row>
    <row r="14" spans="1:10" ht="21.75" customHeight="1" x14ac:dyDescent="0.2">
      <c r="A14" s="60" t="s">
        <v>179</v>
      </c>
      <c r="B14" s="60"/>
      <c r="D14" s="26">
        <v>1156721304</v>
      </c>
      <c r="E14" s="22"/>
      <c r="F14" s="27">
        <f t="shared" si="0"/>
        <v>0.52177881437562335</v>
      </c>
      <c r="G14" s="22"/>
      <c r="H14" s="26">
        <v>1156721304</v>
      </c>
      <c r="I14" s="22"/>
      <c r="J14" s="27">
        <f t="shared" si="1"/>
        <v>4.5663232549473957E-2</v>
      </c>
    </row>
    <row r="15" spans="1:10" ht="21.75" customHeight="1" x14ac:dyDescent="0.2">
      <c r="A15" s="60" t="s">
        <v>180</v>
      </c>
      <c r="B15" s="60"/>
      <c r="D15" s="26">
        <v>28102</v>
      </c>
      <c r="E15" s="22"/>
      <c r="F15" s="27">
        <f t="shared" si="0"/>
        <v>1.2676370869005596E-5</v>
      </c>
      <c r="G15" s="22"/>
      <c r="H15" s="26">
        <v>13539824</v>
      </c>
      <c r="I15" s="22"/>
      <c r="J15" s="27">
        <f t="shared" si="1"/>
        <v>5.34503972437382E-4</v>
      </c>
    </row>
    <row r="16" spans="1:10" ht="21.75" customHeight="1" x14ac:dyDescent="0.2">
      <c r="A16" s="60" t="s">
        <v>181</v>
      </c>
      <c r="B16" s="60"/>
      <c r="D16" s="26">
        <v>31821</v>
      </c>
      <c r="E16" s="22"/>
      <c r="F16" s="27">
        <f t="shared" si="0"/>
        <v>1.4353953363555159E-5</v>
      </c>
      <c r="G16" s="22"/>
      <c r="H16" s="26">
        <v>218738</v>
      </c>
      <c r="I16" s="22"/>
      <c r="J16" s="27">
        <f t="shared" si="1"/>
        <v>8.6349962837779926E-6</v>
      </c>
    </row>
    <row r="17" spans="1:10" ht="21.75" customHeight="1" x14ac:dyDescent="0.2">
      <c r="A17" s="60" t="s">
        <v>182</v>
      </c>
      <c r="B17" s="60"/>
      <c r="D17" s="26">
        <v>250409820</v>
      </c>
      <c r="E17" s="22"/>
      <c r="F17" s="27">
        <f t="shared" si="0"/>
        <v>0.11295593721304302</v>
      </c>
      <c r="G17" s="22"/>
      <c r="H17" s="26">
        <v>2554180164</v>
      </c>
      <c r="I17" s="22"/>
      <c r="J17" s="27">
        <f t="shared" si="1"/>
        <v>0.10082992540957429</v>
      </c>
    </row>
    <row r="18" spans="1:10" ht="21.75" customHeight="1" x14ac:dyDescent="0.2">
      <c r="A18" s="60" t="s">
        <v>301</v>
      </c>
      <c r="B18" s="60"/>
      <c r="D18" s="26">
        <v>0</v>
      </c>
      <c r="E18" s="22"/>
      <c r="F18" s="27">
        <f t="shared" si="0"/>
        <v>0</v>
      </c>
      <c r="G18" s="22"/>
      <c r="H18" s="26">
        <v>12251</v>
      </c>
      <c r="I18" s="22"/>
      <c r="J18" s="27">
        <f t="shared" si="1"/>
        <v>4.8362579648970087E-7</v>
      </c>
    </row>
    <row r="19" spans="1:10" ht="21.75" customHeight="1" x14ac:dyDescent="0.2">
      <c r="A19" s="60" t="s">
        <v>302</v>
      </c>
      <c r="B19" s="60"/>
      <c r="D19" s="26">
        <v>0</v>
      </c>
      <c r="E19" s="22"/>
      <c r="F19" s="27">
        <f t="shared" si="0"/>
        <v>0</v>
      </c>
      <c r="G19" s="22"/>
      <c r="H19" s="26">
        <v>14420550390</v>
      </c>
      <c r="I19" s="22"/>
      <c r="J19" s="27">
        <f t="shared" si="1"/>
        <v>0.56927190989989518</v>
      </c>
    </row>
    <row r="20" spans="1:10" ht="21.75" customHeight="1" x14ac:dyDescent="0.2">
      <c r="A20" s="60" t="s">
        <v>303</v>
      </c>
      <c r="B20" s="60"/>
      <c r="D20" s="26">
        <v>0</v>
      </c>
      <c r="E20" s="22"/>
      <c r="F20" s="27">
        <f t="shared" si="0"/>
        <v>0</v>
      </c>
      <c r="G20" s="22"/>
      <c r="H20" s="26">
        <v>6864657570</v>
      </c>
      <c r="I20" s="22"/>
      <c r="J20" s="27">
        <f t="shared" si="1"/>
        <v>0.27099220348708714</v>
      </c>
    </row>
    <row r="21" spans="1:10" ht="21.75" customHeight="1" x14ac:dyDescent="0.2">
      <c r="A21" s="60" t="s">
        <v>304</v>
      </c>
      <c r="B21" s="60"/>
      <c r="D21" s="26">
        <v>0</v>
      </c>
      <c r="E21" s="22"/>
      <c r="F21" s="27">
        <f t="shared" si="0"/>
        <v>0</v>
      </c>
      <c r="G21" s="22"/>
      <c r="H21" s="26">
        <v>8110465782</v>
      </c>
      <c r="I21" s="22"/>
      <c r="J21" s="27">
        <f t="shared" si="1"/>
        <v>0.32017226950634353</v>
      </c>
    </row>
    <row r="22" spans="1:10" ht="21.75" customHeight="1" x14ac:dyDescent="0.2">
      <c r="A22" s="60" t="s">
        <v>305</v>
      </c>
      <c r="B22" s="60"/>
      <c r="D22" s="26">
        <v>0</v>
      </c>
      <c r="E22" s="22"/>
      <c r="F22" s="27">
        <f t="shared" si="0"/>
        <v>0</v>
      </c>
      <c r="G22" s="22"/>
      <c r="H22" s="26">
        <v>54315205505</v>
      </c>
      <c r="I22" s="22"/>
      <c r="J22" s="27">
        <f t="shared" si="1"/>
        <v>2.1441706410788841</v>
      </c>
    </row>
    <row r="23" spans="1:10" ht="21.75" customHeight="1" x14ac:dyDescent="0.2">
      <c r="A23" s="60" t="s">
        <v>306</v>
      </c>
      <c r="B23" s="60"/>
      <c r="D23" s="26">
        <v>0</v>
      </c>
      <c r="E23" s="22"/>
      <c r="F23" s="27">
        <f t="shared" si="0"/>
        <v>0</v>
      </c>
      <c r="G23" s="22"/>
      <c r="H23" s="26">
        <v>2542465755</v>
      </c>
      <c r="I23" s="22"/>
      <c r="J23" s="27">
        <f t="shared" si="1"/>
        <v>0.10036748231243683</v>
      </c>
    </row>
    <row r="24" spans="1:10" ht="21.75" customHeight="1" x14ac:dyDescent="0.2">
      <c r="A24" s="60" t="s">
        <v>307</v>
      </c>
      <c r="B24" s="60"/>
      <c r="D24" s="26">
        <v>0</v>
      </c>
      <c r="E24" s="22"/>
      <c r="F24" s="27">
        <f t="shared" si="0"/>
        <v>0</v>
      </c>
      <c r="G24" s="22"/>
      <c r="H24" s="26">
        <v>8712328771</v>
      </c>
      <c r="I24" s="22"/>
      <c r="J24" s="27">
        <f t="shared" si="1"/>
        <v>0.34393167424332804</v>
      </c>
    </row>
    <row r="25" spans="1:10" ht="21.75" customHeight="1" x14ac:dyDescent="0.2">
      <c r="A25" s="60" t="s">
        <v>308</v>
      </c>
      <c r="B25" s="60"/>
      <c r="D25" s="26">
        <v>0</v>
      </c>
      <c r="E25" s="22"/>
      <c r="F25" s="27">
        <f t="shared" si="0"/>
        <v>0</v>
      </c>
      <c r="G25" s="22"/>
      <c r="H25" s="26">
        <v>97545205476</v>
      </c>
      <c r="I25" s="22"/>
      <c r="J25" s="27">
        <f t="shared" si="1"/>
        <v>3.8507368943010394</v>
      </c>
    </row>
    <row r="26" spans="1:10" ht="21.75" customHeight="1" x14ac:dyDescent="0.2">
      <c r="A26" s="60" t="s">
        <v>183</v>
      </c>
      <c r="B26" s="60"/>
      <c r="D26" s="26">
        <v>30776</v>
      </c>
      <c r="E26" s="22"/>
      <c r="F26" s="27">
        <f t="shared" si="0"/>
        <v>1.3882570274874254E-5</v>
      </c>
      <c r="G26" s="22"/>
      <c r="H26" s="26">
        <v>208155</v>
      </c>
      <c r="I26" s="22"/>
      <c r="J26" s="27">
        <f t="shared" si="1"/>
        <v>8.2172171796844073E-6</v>
      </c>
    </row>
    <row r="27" spans="1:10" ht="21.75" customHeight="1" x14ac:dyDescent="0.2">
      <c r="A27" s="60" t="s">
        <v>309</v>
      </c>
      <c r="B27" s="60"/>
      <c r="D27" s="26">
        <v>0</v>
      </c>
      <c r="E27" s="22"/>
      <c r="F27" s="27">
        <f t="shared" si="0"/>
        <v>0</v>
      </c>
      <c r="G27" s="22"/>
      <c r="H27" s="26">
        <v>69586085569</v>
      </c>
      <c r="I27" s="22"/>
      <c r="J27" s="27">
        <f t="shared" si="1"/>
        <v>2.7470105344794793</v>
      </c>
    </row>
    <row r="28" spans="1:10" ht="21.75" customHeight="1" x14ac:dyDescent="0.2">
      <c r="A28" s="60" t="s">
        <v>310</v>
      </c>
      <c r="B28" s="60"/>
      <c r="D28" s="26">
        <v>0</v>
      </c>
      <c r="E28" s="22"/>
      <c r="F28" s="27">
        <f t="shared" si="0"/>
        <v>0</v>
      </c>
      <c r="G28" s="22"/>
      <c r="H28" s="26">
        <v>60727868851</v>
      </c>
      <c r="I28" s="22"/>
      <c r="J28" s="27">
        <f t="shared" si="1"/>
        <v>2.3973197242826685</v>
      </c>
    </row>
    <row r="29" spans="1:10" ht="21.75" customHeight="1" x14ac:dyDescent="0.2">
      <c r="A29" s="60" t="s">
        <v>311</v>
      </c>
      <c r="B29" s="60"/>
      <c r="D29" s="26">
        <v>0</v>
      </c>
      <c r="E29" s="22"/>
      <c r="F29" s="27">
        <f t="shared" si="0"/>
        <v>0</v>
      </c>
      <c r="G29" s="22"/>
      <c r="H29" s="26">
        <v>87790684930</v>
      </c>
      <c r="I29" s="22"/>
      <c r="J29" s="27">
        <f t="shared" si="1"/>
        <v>3.4656632049340974</v>
      </c>
    </row>
    <row r="30" spans="1:10" ht="21.75" customHeight="1" x14ac:dyDescent="0.2">
      <c r="A30" s="60" t="s">
        <v>312</v>
      </c>
      <c r="B30" s="60"/>
      <c r="D30" s="26">
        <v>0</v>
      </c>
      <c r="E30" s="22"/>
      <c r="F30" s="27">
        <f t="shared" si="0"/>
        <v>0</v>
      </c>
      <c r="G30" s="22"/>
      <c r="H30" s="26">
        <v>18082191781</v>
      </c>
      <c r="I30" s="22"/>
      <c r="J30" s="27">
        <f t="shared" si="1"/>
        <v>0.71382045566612096</v>
      </c>
    </row>
    <row r="31" spans="1:10" ht="21.75" customHeight="1" x14ac:dyDescent="0.2">
      <c r="A31" s="60" t="s">
        <v>313</v>
      </c>
      <c r="B31" s="60"/>
      <c r="D31" s="26">
        <v>0</v>
      </c>
      <c r="E31" s="22"/>
      <c r="F31" s="27">
        <f t="shared" si="0"/>
        <v>0</v>
      </c>
      <c r="G31" s="22"/>
      <c r="H31" s="26">
        <v>4109589040</v>
      </c>
      <c r="I31" s="22"/>
      <c r="J31" s="27">
        <f t="shared" si="1"/>
        <v>0.16223192169744063</v>
      </c>
    </row>
    <row r="32" spans="1:10" ht="21.75" customHeight="1" x14ac:dyDescent="0.2">
      <c r="A32" s="60" t="s">
        <v>314</v>
      </c>
      <c r="B32" s="60"/>
      <c r="D32" s="26">
        <v>0</v>
      </c>
      <c r="E32" s="22"/>
      <c r="F32" s="27">
        <f t="shared" si="0"/>
        <v>0</v>
      </c>
      <c r="G32" s="22"/>
      <c r="H32" s="26">
        <v>13964754478</v>
      </c>
      <c r="I32" s="22"/>
      <c r="J32" s="27">
        <f t="shared" si="1"/>
        <v>0.55127871253006833</v>
      </c>
    </row>
    <row r="33" spans="1:10" ht="21.75" customHeight="1" x14ac:dyDescent="0.2">
      <c r="A33" s="60" t="s">
        <v>315</v>
      </c>
      <c r="B33" s="60"/>
      <c r="D33" s="26">
        <v>0</v>
      </c>
      <c r="E33" s="22"/>
      <c r="F33" s="27">
        <f t="shared" si="0"/>
        <v>0</v>
      </c>
      <c r="G33" s="22"/>
      <c r="H33" s="26">
        <v>10918032782</v>
      </c>
      <c r="I33" s="22"/>
      <c r="J33" s="27">
        <f t="shared" si="1"/>
        <v>0.43100500369728301</v>
      </c>
    </row>
    <row r="34" spans="1:10" ht="21.75" customHeight="1" x14ac:dyDescent="0.2">
      <c r="A34" s="60" t="s">
        <v>316</v>
      </c>
      <c r="B34" s="60"/>
      <c r="D34" s="26">
        <v>0</v>
      </c>
      <c r="E34" s="22"/>
      <c r="F34" s="27">
        <f t="shared" si="0"/>
        <v>0</v>
      </c>
      <c r="G34" s="22"/>
      <c r="H34" s="26">
        <v>4438356164</v>
      </c>
      <c r="I34" s="22"/>
      <c r="J34" s="27">
        <f t="shared" si="1"/>
        <v>0.17521047546481702</v>
      </c>
    </row>
    <row r="35" spans="1:10" ht="21.75" customHeight="1" x14ac:dyDescent="0.2">
      <c r="A35" s="60" t="s">
        <v>317</v>
      </c>
      <c r="B35" s="60"/>
      <c r="D35" s="26">
        <v>0</v>
      </c>
      <c r="E35" s="22"/>
      <c r="F35" s="27">
        <f t="shared" si="0"/>
        <v>0</v>
      </c>
      <c r="G35" s="22"/>
      <c r="H35" s="26">
        <v>4602739726</v>
      </c>
      <c r="I35" s="22"/>
      <c r="J35" s="27">
        <f t="shared" si="1"/>
        <v>0.18169975234850522</v>
      </c>
    </row>
    <row r="36" spans="1:10" ht="21.75" customHeight="1" x14ac:dyDescent="0.2">
      <c r="A36" s="60" t="s">
        <v>318</v>
      </c>
      <c r="B36" s="60"/>
      <c r="D36" s="26">
        <v>0</v>
      </c>
      <c r="E36" s="22"/>
      <c r="F36" s="27">
        <f t="shared" si="0"/>
        <v>0</v>
      </c>
      <c r="G36" s="22"/>
      <c r="H36" s="26">
        <v>8126229768</v>
      </c>
      <c r="I36" s="22"/>
      <c r="J36" s="27">
        <f t="shared" si="1"/>
        <v>0.32079457546382473</v>
      </c>
    </row>
    <row r="37" spans="1:10" ht="21.75" customHeight="1" x14ac:dyDescent="0.2">
      <c r="A37" s="60" t="s">
        <v>319</v>
      </c>
      <c r="B37" s="60"/>
      <c r="D37" s="26">
        <v>0</v>
      </c>
      <c r="E37" s="22"/>
      <c r="F37" s="27">
        <f t="shared" si="0"/>
        <v>0</v>
      </c>
      <c r="G37" s="22"/>
      <c r="H37" s="26">
        <v>2712328767</v>
      </c>
      <c r="I37" s="22"/>
      <c r="J37" s="27">
        <f t="shared" si="1"/>
        <v>0.10707306834399667</v>
      </c>
    </row>
    <row r="38" spans="1:10" ht="21.75" customHeight="1" x14ac:dyDescent="0.2">
      <c r="A38" s="60" t="s">
        <v>320</v>
      </c>
      <c r="B38" s="60"/>
      <c r="D38" s="26">
        <v>0</v>
      </c>
      <c r="E38" s="22"/>
      <c r="F38" s="27">
        <f t="shared" si="0"/>
        <v>0</v>
      </c>
      <c r="G38" s="22"/>
      <c r="H38" s="26">
        <v>7011475405</v>
      </c>
      <c r="I38" s="22"/>
      <c r="J38" s="27">
        <f t="shared" si="1"/>
        <v>0.27678804810309959</v>
      </c>
    </row>
    <row r="39" spans="1:10" ht="21.75" customHeight="1" x14ac:dyDescent="0.2">
      <c r="A39" s="60" t="s">
        <v>321</v>
      </c>
      <c r="B39" s="60"/>
      <c r="D39" s="26">
        <v>0</v>
      </c>
      <c r="E39" s="22"/>
      <c r="F39" s="27">
        <f t="shared" si="0"/>
        <v>0</v>
      </c>
      <c r="G39" s="22"/>
      <c r="H39" s="26">
        <v>88790163934</v>
      </c>
      <c r="I39" s="22"/>
      <c r="J39" s="27">
        <f t="shared" si="1"/>
        <v>3.5051190721599754</v>
      </c>
    </row>
    <row r="40" spans="1:10" ht="21.75" customHeight="1" x14ac:dyDescent="0.2">
      <c r="A40" s="60" t="s">
        <v>322</v>
      </c>
      <c r="B40" s="60"/>
      <c r="D40" s="26">
        <v>0</v>
      </c>
      <c r="E40" s="22"/>
      <c r="F40" s="27">
        <f t="shared" si="0"/>
        <v>0</v>
      </c>
      <c r="G40" s="22"/>
      <c r="H40" s="26">
        <v>22208196989</v>
      </c>
      <c r="I40" s="22"/>
      <c r="J40" s="27">
        <f t="shared" si="1"/>
        <v>0.87670042914091106</v>
      </c>
    </row>
    <row r="41" spans="1:10" ht="21.75" customHeight="1" x14ac:dyDescent="0.2">
      <c r="A41" s="60" t="s">
        <v>323</v>
      </c>
      <c r="B41" s="60"/>
      <c r="D41" s="26">
        <v>0</v>
      </c>
      <c r="E41" s="22"/>
      <c r="F41" s="27">
        <f t="shared" si="0"/>
        <v>0</v>
      </c>
      <c r="G41" s="22"/>
      <c r="H41" s="26">
        <v>14795081967</v>
      </c>
      <c r="I41" s="22"/>
      <c r="J41" s="27">
        <f t="shared" si="1"/>
        <v>0.58405708108895482</v>
      </c>
    </row>
    <row r="42" spans="1:10" ht="21.75" customHeight="1" x14ac:dyDescent="0.2">
      <c r="A42" s="60" t="s">
        <v>324</v>
      </c>
      <c r="B42" s="60"/>
      <c r="D42" s="26">
        <v>0</v>
      </c>
      <c r="E42" s="22"/>
      <c r="F42" s="27">
        <f t="shared" si="0"/>
        <v>0</v>
      </c>
      <c r="G42" s="22"/>
      <c r="H42" s="26">
        <v>47500000000</v>
      </c>
      <c r="I42" s="22"/>
      <c r="J42" s="27">
        <f t="shared" si="1"/>
        <v>1.8751306287862861</v>
      </c>
    </row>
    <row r="43" spans="1:10" ht="21.75" customHeight="1" x14ac:dyDescent="0.2">
      <c r="A43" s="60" t="s">
        <v>325</v>
      </c>
      <c r="B43" s="60"/>
      <c r="D43" s="26">
        <v>0</v>
      </c>
      <c r="E43" s="22"/>
      <c r="F43" s="27">
        <f t="shared" si="0"/>
        <v>0</v>
      </c>
      <c r="G43" s="22"/>
      <c r="H43" s="26">
        <v>39190410958</v>
      </c>
      <c r="I43" s="22"/>
      <c r="J43" s="27">
        <f t="shared" si="1"/>
        <v>1.5470976829908947</v>
      </c>
    </row>
    <row r="44" spans="1:10" ht="21.75" customHeight="1" x14ac:dyDescent="0.2">
      <c r="A44" s="60" t="s">
        <v>326</v>
      </c>
      <c r="B44" s="60"/>
      <c r="D44" s="26">
        <v>0</v>
      </c>
      <c r="E44" s="22"/>
      <c r="F44" s="27">
        <f t="shared" si="0"/>
        <v>0</v>
      </c>
      <c r="G44" s="22"/>
      <c r="H44" s="26">
        <v>72552397257</v>
      </c>
      <c r="I44" s="22"/>
      <c r="J44" s="27">
        <f t="shared" si="1"/>
        <v>2.8641099429151753</v>
      </c>
    </row>
    <row r="45" spans="1:10" ht="21.75" customHeight="1" x14ac:dyDescent="0.2">
      <c r="A45" s="60" t="s">
        <v>327</v>
      </c>
      <c r="B45" s="60"/>
      <c r="D45" s="26">
        <v>0</v>
      </c>
      <c r="E45" s="22"/>
      <c r="F45" s="27">
        <f t="shared" si="0"/>
        <v>0</v>
      </c>
      <c r="G45" s="22"/>
      <c r="H45" s="26">
        <v>29506953426</v>
      </c>
      <c r="I45" s="22"/>
      <c r="J45" s="27">
        <f t="shared" si="1"/>
        <v>1.1648293080265903</v>
      </c>
    </row>
    <row r="46" spans="1:10" ht="21.75" customHeight="1" x14ac:dyDescent="0.2">
      <c r="A46" s="60" t="s">
        <v>328</v>
      </c>
      <c r="B46" s="60"/>
      <c r="D46" s="26">
        <v>0</v>
      </c>
      <c r="E46" s="22"/>
      <c r="F46" s="27">
        <f t="shared" si="0"/>
        <v>0</v>
      </c>
      <c r="G46" s="22"/>
      <c r="H46" s="26">
        <v>12189972602</v>
      </c>
      <c r="I46" s="22"/>
      <c r="J46" s="27">
        <f t="shared" si="1"/>
        <v>0.48121665242264972</v>
      </c>
    </row>
    <row r="47" spans="1:10" ht="21.75" customHeight="1" x14ac:dyDescent="0.2">
      <c r="A47" s="60" t="s">
        <v>329</v>
      </c>
      <c r="B47" s="60"/>
      <c r="D47" s="26">
        <v>0</v>
      </c>
      <c r="E47" s="22"/>
      <c r="F47" s="27">
        <f t="shared" si="0"/>
        <v>0</v>
      </c>
      <c r="G47" s="22"/>
      <c r="H47" s="26">
        <v>2499999996</v>
      </c>
      <c r="I47" s="22"/>
      <c r="J47" s="27">
        <f t="shared" si="1"/>
        <v>9.8691085567688283E-2</v>
      </c>
    </row>
    <row r="48" spans="1:10" ht="21.75" customHeight="1" x14ac:dyDescent="0.2">
      <c r="A48" s="60" t="s">
        <v>330</v>
      </c>
      <c r="B48" s="60"/>
      <c r="D48" s="26">
        <v>0</v>
      </c>
      <c r="E48" s="22"/>
      <c r="F48" s="27">
        <f t="shared" si="0"/>
        <v>0</v>
      </c>
      <c r="G48" s="22"/>
      <c r="H48" s="26">
        <v>1696721309</v>
      </c>
      <c r="I48" s="22"/>
      <c r="J48" s="27">
        <f t="shared" si="1"/>
        <v>6.6980507263584427E-2</v>
      </c>
    </row>
    <row r="49" spans="1:10" ht="21.75" customHeight="1" x14ac:dyDescent="0.2">
      <c r="A49" s="60" t="s">
        <v>184</v>
      </c>
      <c r="B49" s="60"/>
      <c r="D49" s="26">
        <v>2085420</v>
      </c>
      <c r="E49" s="22"/>
      <c r="F49" s="27">
        <f t="shared" si="0"/>
        <v>9.4070021128893496E-4</v>
      </c>
      <c r="G49" s="22"/>
      <c r="H49" s="26">
        <v>4200355</v>
      </c>
      <c r="I49" s="22"/>
      <c r="J49" s="27">
        <f t="shared" si="1"/>
        <v>1.6581503815317095E-4</v>
      </c>
    </row>
    <row r="50" spans="1:10" ht="21.75" customHeight="1" x14ac:dyDescent="0.2">
      <c r="A50" s="60" t="s">
        <v>331</v>
      </c>
      <c r="B50" s="60"/>
      <c r="D50" s="26">
        <v>0</v>
      </c>
      <c r="E50" s="22"/>
      <c r="F50" s="27">
        <f t="shared" si="0"/>
        <v>0</v>
      </c>
      <c r="G50" s="22"/>
      <c r="H50" s="26">
        <v>21698617260</v>
      </c>
      <c r="I50" s="22"/>
      <c r="J50" s="27">
        <f t="shared" si="1"/>
        <v>0.85658403845340558</v>
      </c>
    </row>
    <row r="51" spans="1:10" ht="21.75" customHeight="1" x14ac:dyDescent="0.2">
      <c r="A51" s="60" t="s">
        <v>332</v>
      </c>
      <c r="B51" s="60"/>
      <c r="D51" s="26">
        <v>0</v>
      </c>
      <c r="E51" s="22"/>
      <c r="F51" s="27">
        <f t="shared" si="0"/>
        <v>0</v>
      </c>
      <c r="G51" s="22"/>
      <c r="H51" s="26">
        <v>10614754097</v>
      </c>
      <c r="I51" s="22"/>
      <c r="J51" s="27">
        <f t="shared" si="1"/>
        <v>0.41903264261725093</v>
      </c>
    </row>
    <row r="52" spans="1:10" ht="21.75" customHeight="1" x14ac:dyDescent="0.2">
      <c r="A52" s="60" t="s">
        <v>333</v>
      </c>
      <c r="B52" s="60"/>
      <c r="D52" s="26">
        <v>0</v>
      </c>
      <c r="E52" s="22"/>
      <c r="F52" s="27">
        <f t="shared" si="0"/>
        <v>0</v>
      </c>
      <c r="G52" s="22"/>
      <c r="H52" s="26">
        <v>5833438356</v>
      </c>
      <c r="I52" s="22"/>
      <c r="J52" s="27">
        <f t="shared" si="1"/>
        <v>0.23028334594678568</v>
      </c>
    </row>
    <row r="53" spans="1:10" ht="21.75" customHeight="1" x14ac:dyDescent="0.2">
      <c r="A53" s="60" t="s">
        <v>334</v>
      </c>
      <c r="B53" s="60"/>
      <c r="D53" s="26">
        <v>0</v>
      </c>
      <c r="E53" s="22"/>
      <c r="F53" s="27">
        <f t="shared" si="0"/>
        <v>0</v>
      </c>
      <c r="G53" s="22"/>
      <c r="H53" s="26">
        <v>8675409834</v>
      </c>
      <c r="I53" s="22"/>
      <c r="J53" s="27">
        <f t="shared" si="1"/>
        <v>0.34247424625278211</v>
      </c>
    </row>
    <row r="54" spans="1:10" ht="21.75" customHeight="1" x14ac:dyDescent="0.2">
      <c r="A54" s="60" t="s">
        <v>335</v>
      </c>
      <c r="B54" s="60"/>
      <c r="D54" s="26">
        <v>0</v>
      </c>
      <c r="E54" s="22"/>
      <c r="F54" s="27">
        <f t="shared" si="0"/>
        <v>0</v>
      </c>
      <c r="G54" s="22"/>
      <c r="H54" s="26">
        <v>7370136986</v>
      </c>
      <c r="I54" s="22"/>
      <c r="J54" s="27">
        <f t="shared" si="1"/>
        <v>0.29094672843787883</v>
      </c>
    </row>
    <row r="55" spans="1:10" ht="21.75" customHeight="1" x14ac:dyDescent="0.2">
      <c r="A55" s="60" t="s">
        <v>336</v>
      </c>
      <c r="B55" s="60"/>
      <c r="D55" s="26">
        <v>0</v>
      </c>
      <c r="E55" s="22"/>
      <c r="F55" s="27">
        <f t="shared" si="0"/>
        <v>0</v>
      </c>
      <c r="G55" s="22"/>
      <c r="H55" s="26">
        <v>20034427739</v>
      </c>
      <c r="I55" s="22"/>
      <c r="J55" s="27">
        <f t="shared" si="1"/>
        <v>0.79088777018114698</v>
      </c>
    </row>
    <row r="56" spans="1:10" ht="21.75" customHeight="1" x14ac:dyDescent="0.2">
      <c r="A56" s="60" t="s">
        <v>337</v>
      </c>
      <c r="B56" s="60"/>
      <c r="D56" s="26">
        <v>0</v>
      </c>
      <c r="E56" s="22"/>
      <c r="F56" s="27">
        <f t="shared" si="0"/>
        <v>0</v>
      </c>
      <c r="G56" s="22"/>
      <c r="H56" s="26">
        <v>15844262292</v>
      </c>
      <c r="I56" s="22"/>
      <c r="J56" s="27">
        <f t="shared" si="1"/>
        <v>0.62547497924742745</v>
      </c>
    </row>
    <row r="57" spans="1:10" ht="21.75" customHeight="1" x14ac:dyDescent="0.2">
      <c r="A57" s="60" t="s">
        <v>338</v>
      </c>
      <c r="B57" s="60"/>
      <c r="D57" s="26">
        <v>0</v>
      </c>
      <c r="E57" s="22"/>
      <c r="F57" s="27">
        <f t="shared" si="0"/>
        <v>0</v>
      </c>
      <c r="G57" s="22"/>
      <c r="H57" s="26">
        <v>7854794520</v>
      </c>
      <c r="I57" s="22"/>
      <c r="J57" s="27">
        <f t="shared" si="1"/>
        <v>0.31007927973209842</v>
      </c>
    </row>
    <row r="58" spans="1:10" ht="21.75" customHeight="1" x14ac:dyDescent="0.2">
      <c r="A58" s="60" t="s">
        <v>339</v>
      </c>
      <c r="B58" s="60"/>
      <c r="D58" s="26">
        <v>0</v>
      </c>
      <c r="E58" s="22"/>
      <c r="F58" s="27">
        <f t="shared" si="0"/>
        <v>0</v>
      </c>
      <c r="G58" s="22"/>
      <c r="H58" s="26">
        <v>2948054794</v>
      </c>
      <c r="I58" s="22"/>
      <c r="J58" s="27">
        <f t="shared" si="1"/>
        <v>0.11637869135936096</v>
      </c>
    </row>
    <row r="59" spans="1:10" ht="21.75" customHeight="1" x14ac:dyDescent="0.2">
      <c r="A59" s="60" t="s">
        <v>340</v>
      </c>
      <c r="B59" s="60"/>
      <c r="D59" s="26">
        <v>0</v>
      </c>
      <c r="E59" s="22"/>
      <c r="F59" s="27">
        <f t="shared" si="0"/>
        <v>0</v>
      </c>
      <c r="G59" s="22"/>
      <c r="H59" s="26">
        <v>12459016391</v>
      </c>
      <c r="I59" s="22"/>
      <c r="J59" s="27">
        <f t="shared" si="1"/>
        <v>0.49183754188030476</v>
      </c>
    </row>
    <row r="60" spans="1:10" ht="21.75" customHeight="1" x14ac:dyDescent="0.2">
      <c r="A60" s="60" t="s">
        <v>341</v>
      </c>
      <c r="B60" s="60"/>
      <c r="D60" s="26">
        <v>0</v>
      </c>
      <c r="E60" s="22"/>
      <c r="F60" s="27">
        <f t="shared" si="0"/>
        <v>0</v>
      </c>
      <c r="G60" s="22"/>
      <c r="H60" s="26">
        <v>12701369863</v>
      </c>
      <c r="I60" s="22"/>
      <c r="J60" s="27">
        <f t="shared" si="1"/>
        <v>0.50140479279272365</v>
      </c>
    </row>
    <row r="61" spans="1:10" ht="21.75" customHeight="1" x14ac:dyDescent="0.2">
      <c r="A61" s="60" t="s">
        <v>342</v>
      </c>
      <c r="B61" s="60"/>
      <c r="D61" s="26">
        <v>0</v>
      </c>
      <c r="E61" s="22"/>
      <c r="F61" s="27">
        <f t="shared" si="0"/>
        <v>0</v>
      </c>
      <c r="G61" s="22"/>
      <c r="H61" s="26">
        <v>5565205477</v>
      </c>
      <c r="I61" s="22"/>
      <c r="J61" s="27">
        <f t="shared" si="1"/>
        <v>0.21969446832446091</v>
      </c>
    </row>
    <row r="62" spans="1:10" ht="21.75" customHeight="1" x14ac:dyDescent="0.2">
      <c r="A62" s="60" t="s">
        <v>343</v>
      </c>
      <c r="B62" s="60"/>
      <c r="D62" s="26">
        <v>0</v>
      </c>
      <c r="E62" s="22"/>
      <c r="F62" s="27">
        <f t="shared" si="0"/>
        <v>0</v>
      </c>
      <c r="G62" s="22"/>
      <c r="H62" s="26">
        <v>4303278686</v>
      </c>
      <c r="I62" s="22"/>
      <c r="J62" s="27">
        <f t="shared" si="1"/>
        <v>0.16987809828045902</v>
      </c>
    </row>
    <row r="63" spans="1:10" ht="21.75" customHeight="1" x14ac:dyDescent="0.2">
      <c r="A63" s="60" t="s">
        <v>344</v>
      </c>
      <c r="B63" s="60"/>
      <c r="D63" s="26">
        <v>0</v>
      </c>
      <c r="E63" s="22"/>
      <c r="F63" s="27">
        <f t="shared" si="0"/>
        <v>0</v>
      </c>
      <c r="G63" s="22"/>
      <c r="H63" s="26">
        <v>11722027396</v>
      </c>
      <c r="I63" s="22"/>
      <c r="J63" s="27">
        <f t="shared" si="1"/>
        <v>0.46274384424655896</v>
      </c>
    </row>
    <row r="64" spans="1:10" ht="21.75" customHeight="1" x14ac:dyDescent="0.2">
      <c r="A64" s="60" t="s">
        <v>345</v>
      </c>
      <c r="B64" s="60"/>
      <c r="D64" s="26">
        <v>0</v>
      </c>
      <c r="E64" s="22"/>
      <c r="F64" s="27">
        <f t="shared" si="0"/>
        <v>0</v>
      </c>
      <c r="G64" s="22"/>
      <c r="H64" s="26">
        <v>11772131146</v>
      </c>
      <c r="I64" s="22"/>
      <c r="J64" s="27">
        <f t="shared" si="1"/>
        <v>0.46472176164112855</v>
      </c>
    </row>
    <row r="65" spans="1:10" ht="21.75" customHeight="1" x14ac:dyDescent="0.2">
      <c r="A65" s="60" t="s">
        <v>346</v>
      </c>
      <c r="B65" s="60"/>
      <c r="D65" s="26">
        <v>0</v>
      </c>
      <c r="E65" s="22"/>
      <c r="F65" s="27">
        <f t="shared" si="0"/>
        <v>0</v>
      </c>
      <c r="G65" s="22"/>
      <c r="H65" s="26">
        <v>26506967210</v>
      </c>
      <c r="I65" s="22"/>
      <c r="J65" s="27">
        <f t="shared" si="1"/>
        <v>1.0464005492990476</v>
      </c>
    </row>
    <row r="66" spans="1:10" ht="21.75" customHeight="1" x14ac:dyDescent="0.2">
      <c r="A66" s="60" t="s">
        <v>347</v>
      </c>
      <c r="B66" s="60"/>
      <c r="D66" s="26">
        <v>0</v>
      </c>
      <c r="E66" s="22"/>
      <c r="F66" s="27">
        <f t="shared" si="0"/>
        <v>0</v>
      </c>
      <c r="G66" s="22"/>
      <c r="H66" s="26">
        <v>13138815066</v>
      </c>
      <c r="I66" s="22"/>
      <c r="J66" s="27">
        <f t="shared" si="1"/>
        <v>0.51867356960453281</v>
      </c>
    </row>
    <row r="67" spans="1:10" ht="21.75" customHeight="1" x14ac:dyDescent="0.2">
      <c r="A67" s="60" t="s">
        <v>348</v>
      </c>
      <c r="B67" s="60"/>
      <c r="D67" s="26">
        <v>0</v>
      </c>
      <c r="E67" s="22"/>
      <c r="F67" s="27">
        <f t="shared" si="0"/>
        <v>0</v>
      </c>
      <c r="G67" s="22"/>
      <c r="H67" s="26">
        <v>4609426545</v>
      </c>
      <c r="I67" s="22"/>
      <c r="J67" s="27">
        <f t="shared" si="1"/>
        <v>0.18196372411936945</v>
      </c>
    </row>
    <row r="68" spans="1:10" ht="21.75" customHeight="1" x14ac:dyDescent="0.2">
      <c r="A68" s="60" t="s">
        <v>349</v>
      </c>
      <c r="B68" s="60"/>
      <c r="D68" s="26">
        <v>0</v>
      </c>
      <c r="E68" s="22"/>
      <c r="F68" s="27">
        <f t="shared" si="0"/>
        <v>0</v>
      </c>
      <c r="G68" s="22"/>
      <c r="H68" s="26">
        <v>5515068491</v>
      </c>
      <c r="I68" s="22"/>
      <c r="J68" s="27">
        <f t="shared" si="1"/>
        <v>0.21771523889112135</v>
      </c>
    </row>
    <row r="69" spans="1:10" ht="21.75" customHeight="1" x14ac:dyDescent="0.2">
      <c r="A69" s="60" t="s">
        <v>350</v>
      </c>
      <c r="B69" s="60"/>
      <c r="D69" s="26">
        <v>0</v>
      </c>
      <c r="E69" s="22"/>
      <c r="F69" s="27">
        <f t="shared" si="0"/>
        <v>0</v>
      </c>
      <c r="G69" s="22"/>
      <c r="H69" s="26">
        <v>13272131146</v>
      </c>
      <c r="I69" s="22"/>
      <c r="J69" s="27">
        <f t="shared" si="1"/>
        <v>0.52393641307648497</v>
      </c>
    </row>
    <row r="70" spans="1:10" ht="21.75" customHeight="1" x14ac:dyDescent="0.2">
      <c r="A70" s="60" t="s">
        <v>351</v>
      </c>
      <c r="B70" s="60"/>
      <c r="D70" s="26">
        <v>0</v>
      </c>
      <c r="E70" s="22"/>
      <c r="F70" s="27">
        <f t="shared" si="0"/>
        <v>0</v>
      </c>
      <c r="G70" s="22"/>
      <c r="H70" s="26">
        <v>13971506848</v>
      </c>
      <c r="I70" s="22"/>
      <c r="J70" s="27">
        <f t="shared" si="1"/>
        <v>0.55154527202067671</v>
      </c>
    </row>
    <row r="71" spans="1:10" ht="21.75" customHeight="1" x14ac:dyDescent="0.2">
      <c r="A71" s="60" t="s">
        <v>185</v>
      </c>
      <c r="B71" s="60"/>
      <c r="D71" s="26">
        <v>13693</v>
      </c>
      <c r="E71" s="22"/>
      <c r="F71" s="27">
        <f t="shared" si="0"/>
        <v>6.1766972567537415E-6</v>
      </c>
      <c r="G71" s="22"/>
      <c r="H71" s="26">
        <v>247212</v>
      </c>
      <c r="I71" s="22"/>
      <c r="J71" s="27">
        <f t="shared" si="1"/>
        <v>9.7590482737582183E-6</v>
      </c>
    </row>
    <row r="72" spans="1:10" ht="21.75" customHeight="1" x14ac:dyDescent="0.2">
      <c r="A72" s="60" t="s">
        <v>352</v>
      </c>
      <c r="B72" s="60"/>
      <c r="D72" s="26">
        <v>0</v>
      </c>
      <c r="E72" s="22"/>
      <c r="F72" s="27">
        <f t="shared" si="0"/>
        <v>0</v>
      </c>
      <c r="G72" s="22"/>
      <c r="H72" s="26">
        <v>147545406752</v>
      </c>
      <c r="I72" s="22"/>
      <c r="J72" s="27">
        <f t="shared" si="1"/>
        <v>5.8245665544717076</v>
      </c>
    </row>
    <row r="73" spans="1:10" ht="21.75" customHeight="1" x14ac:dyDescent="0.2">
      <c r="A73" s="60" t="s">
        <v>353</v>
      </c>
      <c r="B73" s="60"/>
      <c r="D73" s="26">
        <v>0</v>
      </c>
      <c r="E73" s="22"/>
      <c r="F73" s="27">
        <f t="shared" si="0"/>
        <v>0</v>
      </c>
      <c r="G73" s="22"/>
      <c r="H73" s="26">
        <v>2030547943</v>
      </c>
      <c r="I73" s="22"/>
      <c r="J73" s="27">
        <f t="shared" si="1"/>
        <v>8.0158792445016627E-2</v>
      </c>
    </row>
    <row r="74" spans="1:10" ht="21.75" customHeight="1" x14ac:dyDescent="0.2">
      <c r="A74" s="60" t="s">
        <v>354</v>
      </c>
      <c r="B74" s="60"/>
      <c r="D74" s="26">
        <v>0</v>
      </c>
      <c r="E74" s="22"/>
      <c r="F74" s="27">
        <f t="shared" ref="F74:F137" si="2">D74/$D$152*100</f>
        <v>0</v>
      </c>
      <c r="G74" s="22"/>
      <c r="H74" s="26">
        <v>11084885238</v>
      </c>
      <c r="I74" s="22"/>
      <c r="J74" s="27">
        <f t="shared" ref="J74:J137" si="3">H74/$H$152*100</f>
        <v>0.4375917437127318</v>
      </c>
    </row>
    <row r="75" spans="1:10" ht="21.75" customHeight="1" x14ac:dyDescent="0.2">
      <c r="A75" s="60" t="s">
        <v>355</v>
      </c>
      <c r="B75" s="60"/>
      <c r="D75" s="26">
        <v>0</v>
      </c>
      <c r="E75" s="22"/>
      <c r="F75" s="27">
        <f t="shared" si="2"/>
        <v>0</v>
      </c>
      <c r="G75" s="22"/>
      <c r="H75" s="26">
        <v>1217213085</v>
      </c>
      <c r="I75" s="22"/>
      <c r="J75" s="27">
        <f t="shared" si="3"/>
        <v>4.8051232367219893E-2</v>
      </c>
    </row>
    <row r="76" spans="1:10" ht="21.75" customHeight="1" x14ac:dyDescent="0.2">
      <c r="A76" s="60" t="s">
        <v>356</v>
      </c>
      <c r="B76" s="60"/>
      <c r="D76" s="26">
        <v>0</v>
      </c>
      <c r="E76" s="22"/>
      <c r="F76" s="27">
        <f t="shared" si="2"/>
        <v>0</v>
      </c>
      <c r="G76" s="22"/>
      <c r="H76" s="26">
        <v>20094068490</v>
      </c>
      <c r="I76" s="22"/>
      <c r="J76" s="27">
        <f t="shared" si="3"/>
        <v>0.793242174369019</v>
      </c>
    </row>
    <row r="77" spans="1:10" ht="21.75" customHeight="1" x14ac:dyDescent="0.2">
      <c r="A77" s="60" t="s">
        <v>357</v>
      </c>
      <c r="B77" s="60"/>
      <c r="D77" s="26">
        <v>0</v>
      </c>
      <c r="E77" s="22"/>
      <c r="F77" s="27">
        <f t="shared" si="2"/>
        <v>0</v>
      </c>
      <c r="G77" s="22"/>
      <c r="H77" s="26">
        <v>2588154791</v>
      </c>
      <c r="I77" s="22"/>
      <c r="J77" s="27">
        <f t="shared" si="3"/>
        <v>0.10217112253987513</v>
      </c>
    </row>
    <row r="78" spans="1:10" ht="21.75" customHeight="1" x14ac:dyDescent="0.2">
      <c r="A78" s="60" t="s">
        <v>358</v>
      </c>
      <c r="B78" s="60"/>
      <c r="D78" s="26">
        <v>0</v>
      </c>
      <c r="E78" s="22"/>
      <c r="F78" s="27">
        <f t="shared" si="2"/>
        <v>0</v>
      </c>
      <c r="G78" s="22"/>
      <c r="H78" s="26">
        <v>17622950795</v>
      </c>
      <c r="I78" s="22"/>
      <c r="J78" s="27">
        <f t="shared" si="3"/>
        <v>0.69569125905890805</v>
      </c>
    </row>
    <row r="79" spans="1:10" ht="21.75" customHeight="1" x14ac:dyDescent="0.2">
      <c r="A79" s="60" t="s">
        <v>359</v>
      </c>
      <c r="B79" s="60"/>
      <c r="D79" s="26">
        <v>0</v>
      </c>
      <c r="E79" s="22"/>
      <c r="F79" s="27">
        <f t="shared" si="2"/>
        <v>0</v>
      </c>
      <c r="G79" s="22"/>
      <c r="H79" s="26">
        <v>12949547941</v>
      </c>
      <c r="I79" s="22"/>
      <c r="J79" s="27">
        <f t="shared" si="3"/>
        <v>0.5112019783811681</v>
      </c>
    </row>
    <row r="80" spans="1:10" ht="21.75" customHeight="1" x14ac:dyDescent="0.2">
      <c r="A80" s="60" t="s">
        <v>360</v>
      </c>
      <c r="B80" s="60"/>
      <c r="D80" s="26">
        <v>0</v>
      </c>
      <c r="E80" s="22"/>
      <c r="F80" s="27">
        <f t="shared" si="2"/>
        <v>0</v>
      </c>
      <c r="G80" s="22"/>
      <c r="H80" s="26">
        <v>3763934398</v>
      </c>
      <c r="I80" s="22"/>
      <c r="J80" s="27">
        <f t="shared" si="3"/>
        <v>0.14858670893541204</v>
      </c>
    </row>
    <row r="81" spans="1:10" ht="21.75" customHeight="1" x14ac:dyDescent="0.2">
      <c r="A81" s="60" t="s">
        <v>361</v>
      </c>
      <c r="B81" s="60"/>
      <c r="D81" s="26">
        <v>0</v>
      </c>
      <c r="E81" s="22"/>
      <c r="F81" s="27">
        <f t="shared" si="2"/>
        <v>0</v>
      </c>
      <c r="G81" s="22"/>
      <c r="H81" s="26">
        <v>15709589041</v>
      </c>
      <c r="I81" s="22"/>
      <c r="J81" s="27">
        <f t="shared" si="3"/>
        <v>0.62015855950367327</v>
      </c>
    </row>
    <row r="82" spans="1:10" ht="21.75" customHeight="1" x14ac:dyDescent="0.2">
      <c r="A82" s="60" t="s">
        <v>362</v>
      </c>
      <c r="B82" s="60"/>
      <c r="D82" s="26">
        <v>0</v>
      </c>
      <c r="E82" s="22"/>
      <c r="F82" s="27">
        <f t="shared" si="2"/>
        <v>0</v>
      </c>
      <c r="G82" s="22"/>
      <c r="H82" s="26">
        <v>9540983600</v>
      </c>
      <c r="I82" s="22"/>
      <c r="J82" s="27">
        <f t="shared" si="3"/>
        <v>0.37664401214963461</v>
      </c>
    </row>
    <row r="83" spans="1:10" ht="21.75" customHeight="1" x14ac:dyDescent="0.2">
      <c r="A83" s="60" t="s">
        <v>363</v>
      </c>
      <c r="B83" s="60"/>
      <c r="D83" s="26">
        <v>0</v>
      </c>
      <c r="E83" s="22"/>
      <c r="F83" s="27">
        <f t="shared" si="2"/>
        <v>0</v>
      </c>
      <c r="G83" s="22"/>
      <c r="H83" s="26">
        <v>15041095889</v>
      </c>
      <c r="I83" s="22"/>
      <c r="J83" s="27">
        <f t="shared" si="3"/>
        <v>0.59376883351527143</v>
      </c>
    </row>
    <row r="84" spans="1:10" ht="21.75" customHeight="1" x14ac:dyDescent="0.2">
      <c r="A84" s="60" t="s">
        <v>364</v>
      </c>
      <c r="B84" s="60"/>
      <c r="D84" s="26">
        <v>0</v>
      </c>
      <c r="E84" s="22"/>
      <c r="F84" s="27">
        <f t="shared" si="2"/>
        <v>0</v>
      </c>
      <c r="G84" s="22"/>
      <c r="H84" s="26">
        <v>17723424657</v>
      </c>
      <c r="I84" s="22"/>
      <c r="J84" s="27">
        <f t="shared" si="3"/>
        <v>0.69965760887003747</v>
      </c>
    </row>
    <row r="85" spans="1:10" ht="21.75" customHeight="1" x14ac:dyDescent="0.2">
      <c r="A85" s="60" t="s">
        <v>365</v>
      </c>
      <c r="B85" s="60"/>
      <c r="D85" s="26">
        <v>0</v>
      </c>
      <c r="E85" s="22"/>
      <c r="F85" s="27">
        <f t="shared" si="2"/>
        <v>0</v>
      </c>
      <c r="G85" s="22"/>
      <c r="H85" s="26">
        <v>11829821915</v>
      </c>
      <c r="I85" s="22"/>
      <c r="J85" s="27">
        <f t="shared" si="3"/>
        <v>0.46699918749271024</v>
      </c>
    </row>
    <row r="86" spans="1:10" ht="21.75" customHeight="1" x14ac:dyDescent="0.2">
      <c r="A86" s="60" t="s">
        <v>366</v>
      </c>
      <c r="B86" s="60"/>
      <c r="D86" s="26">
        <v>0</v>
      </c>
      <c r="E86" s="22"/>
      <c r="F86" s="27">
        <f t="shared" si="2"/>
        <v>0</v>
      </c>
      <c r="G86" s="22"/>
      <c r="H86" s="26">
        <v>34210136983</v>
      </c>
      <c r="I86" s="22"/>
      <c r="J86" s="27">
        <f t="shared" si="3"/>
        <v>1.3504942246694269</v>
      </c>
    </row>
    <row r="87" spans="1:10" ht="21.75" customHeight="1" x14ac:dyDescent="0.2">
      <c r="A87" s="60" t="s">
        <v>367</v>
      </c>
      <c r="B87" s="60"/>
      <c r="D87" s="26">
        <v>0</v>
      </c>
      <c r="E87" s="22"/>
      <c r="F87" s="27">
        <f t="shared" si="2"/>
        <v>0</v>
      </c>
      <c r="G87" s="22"/>
      <c r="H87" s="26">
        <v>17813671230</v>
      </c>
      <c r="I87" s="22"/>
      <c r="J87" s="27">
        <f t="shared" si="3"/>
        <v>0.70322022177899102</v>
      </c>
    </row>
    <row r="88" spans="1:10" ht="21.75" customHeight="1" x14ac:dyDescent="0.2">
      <c r="A88" s="60" t="s">
        <v>368</v>
      </c>
      <c r="B88" s="60"/>
      <c r="D88" s="26">
        <v>0</v>
      </c>
      <c r="E88" s="22"/>
      <c r="F88" s="27">
        <f t="shared" si="2"/>
        <v>0</v>
      </c>
      <c r="G88" s="22"/>
      <c r="H88" s="26">
        <v>15956931504</v>
      </c>
      <c r="I88" s="22"/>
      <c r="J88" s="27">
        <f t="shared" si="3"/>
        <v>0.62992275799147834</v>
      </c>
    </row>
    <row r="89" spans="1:10" ht="21.75" customHeight="1" x14ac:dyDescent="0.2">
      <c r="A89" s="60" t="s">
        <v>369</v>
      </c>
      <c r="B89" s="60"/>
      <c r="D89" s="26">
        <v>0</v>
      </c>
      <c r="E89" s="22"/>
      <c r="F89" s="27">
        <f t="shared" si="2"/>
        <v>0</v>
      </c>
      <c r="G89" s="22"/>
      <c r="H89" s="26">
        <v>203687661455</v>
      </c>
      <c r="I89" s="22"/>
      <c r="J89" s="27">
        <f t="shared" si="3"/>
        <v>8.0408625831604699</v>
      </c>
    </row>
    <row r="90" spans="1:10" ht="21.75" customHeight="1" x14ac:dyDescent="0.2">
      <c r="A90" s="60" t="s">
        <v>186</v>
      </c>
      <c r="B90" s="60"/>
      <c r="D90" s="26">
        <v>0</v>
      </c>
      <c r="E90" s="22"/>
      <c r="F90" s="27">
        <f t="shared" si="2"/>
        <v>0</v>
      </c>
      <c r="G90" s="22"/>
      <c r="H90" s="26">
        <v>6929773</v>
      </c>
      <c r="I90" s="22"/>
      <c r="J90" s="27">
        <f t="shared" si="3"/>
        <v>2.7356272848076267E-4</v>
      </c>
    </row>
    <row r="91" spans="1:10" ht="21.75" customHeight="1" x14ac:dyDescent="0.2">
      <c r="A91" s="60" t="s">
        <v>370</v>
      </c>
      <c r="B91" s="60"/>
      <c r="D91" s="26">
        <v>0</v>
      </c>
      <c r="E91" s="22"/>
      <c r="F91" s="27">
        <f t="shared" si="2"/>
        <v>0</v>
      </c>
      <c r="G91" s="22"/>
      <c r="H91" s="26">
        <v>24793254478</v>
      </c>
      <c r="I91" s="22"/>
      <c r="J91" s="27">
        <f t="shared" si="3"/>
        <v>0.9787492812419063</v>
      </c>
    </row>
    <row r="92" spans="1:10" ht="21.75" customHeight="1" x14ac:dyDescent="0.2">
      <c r="A92" s="60" t="s">
        <v>371</v>
      </c>
      <c r="B92" s="60"/>
      <c r="D92" s="26">
        <v>0</v>
      </c>
      <c r="E92" s="22"/>
      <c r="F92" s="27">
        <f t="shared" si="2"/>
        <v>0</v>
      </c>
      <c r="G92" s="22"/>
      <c r="H92" s="26">
        <v>21277838690</v>
      </c>
      <c r="I92" s="22"/>
      <c r="J92" s="27">
        <f t="shared" si="3"/>
        <v>0.83997320088406036</v>
      </c>
    </row>
    <row r="93" spans="1:10" ht="21.75" customHeight="1" x14ac:dyDescent="0.2">
      <c r="A93" s="60" t="s">
        <v>372</v>
      </c>
      <c r="B93" s="60"/>
      <c r="D93" s="26">
        <v>0</v>
      </c>
      <c r="E93" s="22"/>
      <c r="F93" s="27">
        <f t="shared" si="2"/>
        <v>0</v>
      </c>
      <c r="G93" s="22"/>
      <c r="H93" s="26">
        <v>16631357662</v>
      </c>
      <c r="I93" s="22"/>
      <c r="J93" s="27">
        <f t="shared" si="3"/>
        <v>0.65654669790138265</v>
      </c>
    </row>
    <row r="94" spans="1:10" ht="21.75" customHeight="1" x14ac:dyDescent="0.2">
      <c r="A94" s="60" t="s">
        <v>373</v>
      </c>
      <c r="B94" s="60"/>
      <c r="D94" s="26">
        <v>0</v>
      </c>
      <c r="E94" s="22"/>
      <c r="F94" s="27">
        <f t="shared" si="2"/>
        <v>0</v>
      </c>
      <c r="G94" s="22"/>
      <c r="H94" s="26">
        <v>12336508733</v>
      </c>
      <c r="I94" s="22"/>
      <c r="J94" s="27">
        <f t="shared" si="3"/>
        <v>0.48700137636921681</v>
      </c>
    </row>
    <row r="95" spans="1:10" ht="21.75" customHeight="1" x14ac:dyDescent="0.2">
      <c r="A95" s="60" t="s">
        <v>374</v>
      </c>
      <c r="B95" s="60"/>
      <c r="D95" s="26">
        <v>0</v>
      </c>
      <c r="E95" s="22"/>
      <c r="F95" s="27">
        <f t="shared" si="2"/>
        <v>0</v>
      </c>
      <c r="G95" s="22"/>
      <c r="H95" s="26">
        <v>5702181013</v>
      </c>
      <c r="I95" s="22"/>
      <c r="J95" s="27">
        <f t="shared" si="3"/>
        <v>0.22510177407073498</v>
      </c>
    </row>
    <row r="96" spans="1:10" ht="21.75" customHeight="1" x14ac:dyDescent="0.2">
      <c r="A96" s="60" t="s">
        <v>375</v>
      </c>
      <c r="B96" s="60"/>
      <c r="D96" s="26">
        <v>0</v>
      </c>
      <c r="E96" s="22"/>
      <c r="F96" s="27">
        <f t="shared" si="2"/>
        <v>0</v>
      </c>
      <c r="G96" s="22"/>
      <c r="H96" s="26">
        <v>259375341</v>
      </c>
      <c r="I96" s="22"/>
      <c r="J96" s="27">
        <f t="shared" si="3"/>
        <v>1.0239213605494471E-2</v>
      </c>
    </row>
    <row r="97" spans="1:10" ht="21.75" customHeight="1" x14ac:dyDescent="0.2">
      <c r="A97" s="60" t="s">
        <v>187</v>
      </c>
      <c r="B97" s="60"/>
      <c r="D97" s="26">
        <v>39754</v>
      </c>
      <c r="E97" s="22"/>
      <c r="F97" s="27">
        <f t="shared" si="2"/>
        <v>1.7932405078871556E-5</v>
      </c>
      <c r="G97" s="22"/>
      <c r="H97" s="26">
        <v>255091</v>
      </c>
      <c r="I97" s="22"/>
      <c r="J97" s="27">
        <f t="shared" si="3"/>
        <v>1.0070083099531E-5</v>
      </c>
    </row>
    <row r="98" spans="1:10" ht="21.75" customHeight="1" x14ac:dyDescent="0.2">
      <c r="A98" s="60" t="s">
        <v>376</v>
      </c>
      <c r="B98" s="60"/>
      <c r="D98" s="26">
        <v>0</v>
      </c>
      <c r="E98" s="22"/>
      <c r="F98" s="27">
        <f t="shared" si="2"/>
        <v>0</v>
      </c>
      <c r="G98" s="22"/>
      <c r="H98" s="26">
        <v>25869218561</v>
      </c>
      <c r="I98" s="22"/>
      <c r="J98" s="27">
        <f t="shared" si="3"/>
        <v>1.0212245066631114</v>
      </c>
    </row>
    <row r="99" spans="1:10" ht="21.75" customHeight="1" x14ac:dyDescent="0.2">
      <c r="A99" s="60" t="s">
        <v>377</v>
      </c>
      <c r="B99" s="60"/>
      <c r="D99" s="26">
        <v>0</v>
      </c>
      <c r="E99" s="22"/>
      <c r="F99" s="27">
        <f t="shared" si="2"/>
        <v>0</v>
      </c>
      <c r="G99" s="22"/>
      <c r="H99" s="26">
        <v>19927026544</v>
      </c>
      <c r="I99" s="22"/>
      <c r="J99" s="27">
        <f t="shared" si="3"/>
        <v>0.78664795396403642</v>
      </c>
    </row>
    <row r="100" spans="1:10" ht="21.75" customHeight="1" x14ac:dyDescent="0.2">
      <c r="A100" s="60" t="s">
        <v>378</v>
      </c>
      <c r="B100" s="60"/>
      <c r="D100" s="26">
        <v>0</v>
      </c>
      <c r="E100" s="22"/>
      <c r="F100" s="27">
        <f t="shared" si="2"/>
        <v>0</v>
      </c>
      <c r="G100" s="22"/>
      <c r="H100" s="26">
        <v>6185051869</v>
      </c>
      <c r="I100" s="22"/>
      <c r="J100" s="27">
        <f t="shared" si="3"/>
        <v>0.24416379368828978</v>
      </c>
    </row>
    <row r="101" spans="1:10" ht="21.75" customHeight="1" x14ac:dyDescent="0.2">
      <c r="A101" s="60" t="s">
        <v>379</v>
      </c>
      <c r="B101" s="60"/>
      <c r="D101" s="26">
        <v>0</v>
      </c>
      <c r="E101" s="22"/>
      <c r="F101" s="27">
        <f t="shared" si="2"/>
        <v>0</v>
      </c>
      <c r="G101" s="22"/>
      <c r="H101" s="26">
        <v>9933688524</v>
      </c>
      <c r="I101" s="22"/>
      <c r="J101" s="27">
        <f t="shared" si="3"/>
        <v>0.39214660227737336</v>
      </c>
    </row>
    <row r="102" spans="1:10" ht="21.75" customHeight="1" x14ac:dyDescent="0.2">
      <c r="A102" s="60" t="s">
        <v>380</v>
      </c>
      <c r="B102" s="60"/>
      <c r="D102" s="26">
        <v>0</v>
      </c>
      <c r="E102" s="22"/>
      <c r="F102" s="27">
        <f t="shared" si="2"/>
        <v>0</v>
      </c>
      <c r="G102" s="22"/>
      <c r="H102" s="26">
        <v>155354235060</v>
      </c>
      <c r="I102" s="22"/>
      <c r="J102" s="27">
        <f t="shared" si="3"/>
        <v>6.1328312520562163</v>
      </c>
    </row>
    <row r="103" spans="1:10" ht="21.75" customHeight="1" x14ac:dyDescent="0.2">
      <c r="A103" s="60" t="s">
        <v>381</v>
      </c>
      <c r="B103" s="60"/>
      <c r="D103" s="26">
        <v>0</v>
      </c>
      <c r="E103" s="22"/>
      <c r="F103" s="27">
        <f t="shared" si="2"/>
        <v>0</v>
      </c>
      <c r="G103" s="22"/>
      <c r="H103" s="26">
        <v>1024438353</v>
      </c>
      <c r="I103" s="22"/>
      <c r="J103" s="27">
        <f t="shared" si="3"/>
        <v>4.0441173326603734E-2</v>
      </c>
    </row>
    <row r="104" spans="1:10" ht="21.75" customHeight="1" x14ac:dyDescent="0.2">
      <c r="A104" s="60" t="s">
        <v>188</v>
      </c>
      <c r="B104" s="60"/>
      <c r="D104" s="26">
        <v>4285</v>
      </c>
      <c r="E104" s="22"/>
      <c r="F104" s="27">
        <f t="shared" si="2"/>
        <v>1.932896205739413E-6</v>
      </c>
      <c r="G104" s="22"/>
      <c r="H104" s="26">
        <v>877231</v>
      </c>
      <c r="I104" s="22"/>
      <c r="J104" s="27">
        <f t="shared" si="3"/>
        <v>3.4629951928859418E-5</v>
      </c>
    </row>
    <row r="105" spans="1:10" ht="21.75" customHeight="1" x14ac:dyDescent="0.2">
      <c r="A105" s="60" t="s">
        <v>382</v>
      </c>
      <c r="B105" s="60"/>
      <c r="D105" s="26">
        <v>0</v>
      </c>
      <c r="E105" s="22"/>
      <c r="F105" s="27">
        <f t="shared" si="2"/>
        <v>0</v>
      </c>
      <c r="G105" s="22"/>
      <c r="H105" s="26">
        <v>1202120547</v>
      </c>
      <c r="I105" s="22"/>
      <c r="J105" s="27">
        <f t="shared" si="3"/>
        <v>4.7455432782589985E-2</v>
      </c>
    </row>
    <row r="106" spans="1:10" ht="21.75" customHeight="1" x14ac:dyDescent="0.2">
      <c r="A106" s="60" t="s">
        <v>189</v>
      </c>
      <c r="B106" s="60"/>
      <c r="D106" s="26">
        <v>2699369861</v>
      </c>
      <c r="E106" s="22"/>
      <c r="F106" s="27">
        <f t="shared" si="2"/>
        <v>1.2176433517419432</v>
      </c>
      <c r="G106" s="22"/>
      <c r="H106" s="26">
        <v>25234370950</v>
      </c>
      <c r="I106" s="22"/>
      <c r="J106" s="27">
        <f t="shared" si="3"/>
        <v>0.99616298666315561</v>
      </c>
    </row>
    <row r="107" spans="1:10" ht="21.75" customHeight="1" x14ac:dyDescent="0.2">
      <c r="A107" s="60" t="s">
        <v>383</v>
      </c>
      <c r="B107" s="60"/>
      <c r="D107" s="26">
        <v>0</v>
      </c>
      <c r="E107" s="22"/>
      <c r="F107" s="27">
        <f t="shared" si="2"/>
        <v>0</v>
      </c>
      <c r="G107" s="22"/>
      <c r="H107" s="26">
        <v>28784986298</v>
      </c>
      <c r="I107" s="22"/>
      <c r="J107" s="27">
        <f t="shared" si="3"/>
        <v>1.1363286201383869</v>
      </c>
    </row>
    <row r="108" spans="1:10" ht="21.75" customHeight="1" x14ac:dyDescent="0.2">
      <c r="A108" s="60" t="s">
        <v>190</v>
      </c>
      <c r="B108" s="60"/>
      <c r="D108" s="26">
        <v>11037377087</v>
      </c>
      <c r="E108" s="22"/>
      <c r="F108" s="27">
        <f t="shared" si="2"/>
        <v>4.9787874662257723</v>
      </c>
      <c r="G108" s="22"/>
      <c r="H108" s="26">
        <v>34969180326</v>
      </c>
      <c r="I108" s="22"/>
      <c r="J108" s="27">
        <f t="shared" si="3"/>
        <v>1.3804585493228085</v>
      </c>
    </row>
    <row r="109" spans="1:10" ht="21.75" customHeight="1" x14ac:dyDescent="0.2">
      <c r="A109" s="60" t="s">
        <v>384</v>
      </c>
      <c r="B109" s="60"/>
      <c r="D109" s="26">
        <v>0</v>
      </c>
      <c r="E109" s="22"/>
      <c r="F109" s="27">
        <f t="shared" si="2"/>
        <v>0</v>
      </c>
      <c r="G109" s="22"/>
      <c r="H109" s="26">
        <v>14983616434</v>
      </c>
      <c r="I109" s="22"/>
      <c r="J109" s="27">
        <f t="shared" si="3"/>
        <v>0.59149974958692531</v>
      </c>
    </row>
    <row r="110" spans="1:10" ht="21.75" customHeight="1" x14ac:dyDescent="0.2">
      <c r="A110" s="60" t="s">
        <v>191</v>
      </c>
      <c r="B110" s="60"/>
      <c r="D110" s="26">
        <v>1391393481</v>
      </c>
      <c r="E110" s="22"/>
      <c r="F110" s="27">
        <f t="shared" si="2"/>
        <v>0.62763574798493671</v>
      </c>
      <c r="G110" s="22"/>
      <c r="H110" s="26">
        <v>22458333333</v>
      </c>
      <c r="I110" s="22"/>
      <c r="J110" s="27">
        <f t="shared" si="3"/>
        <v>0.88657492008842742</v>
      </c>
    </row>
    <row r="111" spans="1:10" ht="21.75" customHeight="1" x14ac:dyDescent="0.2">
      <c r="A111" s="60" t="s">
        <v>192</v>
      </c>
      <c r="B111" s="60"/>
      <c r="D111" s="26">
        <v>2346557421</v>
      </c>
      <c r="E111" s="22"/>
      <c r="F111" s="27">
        <f t="shared" si="2"/>
        <v>1.0584952008402713</v>
      </c>
      <c r="G111" s="22"/>
      <c r="H111" s="26">
        <v>37257486337</v>
      </c>
      <c r="I111" s="22"/>
      <c r="J111" s="27">
        <f t="shared" si="3"/>
        <v>1.4707927112020058</v>
      </c>
    </row>
    <row r="112" spans="1:10" ht="21.75" customHeight="1" x14ac:dyDescent="0.2">
      <c r="A112" s="60" t="s">
        <v>385</v>
      </c>
      <c r="B112" s="60"/>
      <c r="D112" s="26">
        <v>0</v>
      </c>
      <c r="E112" s="22"/>
      <c r="F112" s="27">
        <f t="shared" si="2"/>
        <v>0</v>
      </c>
      <c r="G112" s="22"/>
      <c r="H112" s="26">
        <v>30185785263</v>
      </c>
      <c r="I112" s="22"/>
      <c r="J112" s="27">
        <f t="shared" si="3"/>
        <v>1.191627168434042</v>
      </c>
    </row>
    <row r="113" spans="1:10" ht="21.75" customHeight="1" x14ac:dyDescent="0.2">
      <c r="A113" s="60" t="s">
        <v>386</v>
      </c>
      <c r="B113" s="60"/>
      <c r="D113" s="26">
        <v>0</v>
      </c>
      <c r="E113" s="22"/>
      <c r="F113" s="27">
        <f t="shared" si="2"/>
        <v>0</v>
      </c>
      <c r="G113" s="22"/>
      <c r="H113" s="26">
        <v>3804056091</v>
      </c>
      <c r="I113" s="22"/>
      <c r="J113" s="27">
        <f t="shared" si="3"/>
        <v>0.15017057031273962</v>
      </c>
    </row>
    <row r="114" spans="1:10" ht="21.75" customHeight="1" x14ac:dyDescent="0.2">
      <c r="A114" s="60" t="s">
        <v>193</v>
      </c>
      <c r="B114" s="60"/>
      <c r="D114" s="26">
        <v>7986885240</v>
      </c>
      <c r="E114" s="22"/>
      <c r="F114" s="27">
        <f t="shared" si="2"/>
        <v>3.6027585008336338</v>
      </c>
      <c r="G114" s="22"/>
      <c r="H114" s="26">
        <v>31375956276</v>
      </c>
      <c r="I114" s="22"/>
      <c r="J114" s="27">
        <f t="shared" si="3"/>
        <v>1.2386108762228822</v>
      </c>
    </row>
    <row r="115" spans="1:10" ht="21.75" customHeight="1" x14ac:dyDescent="0.2">
      <c r="A115" s="60" t="s">
        <v>194</v>
      </c>
      <c r="B115" s="60"/>
      <c r="D115" s="26">
        <v>6631967218</v>
      </c>
      <c r="E115" s="22"/>
      <c r="F115" s="27">
        <f t="shared" si="2"/>
        <v>2.9915762595706812</v>
      </c>
      <c r="G115" s="22"/>
      <c r="H115" s="26">
        <v>20532119692</v>
      </c>
      <c r="I115" s="22"/>
      <c r="J115" s="27">
        <f t="shared" si="3"/>
        <v>0.81053487386053158</v>
      </c>
    </row>
    <row r="116" spans="1:10" ht="21.75" customHeight="1" x14ac:dyDescent="0.2">
      <c r="A116" s="60" t="s">
        <v>195</v>
      </c>
      <c r="B116" s="60"/>
      <c r="D116" s="26">
        <v>2877663958</v>
      </c>
      <c r="E116" s="22"/>
      <c r="F116" s="27">
        <f t="shared" si="2"/>
        <v>1.2980690188591042</v>
      </c>
      <c r="G116" s="22"/>
      <c r="H116" s="26">
        <v>8630568309</v>
      </c>
      <c r="I116" s="22"/>
      <c r="J116" s="27">
        <f t="shared" si="3"/>
        <v>0.34070406273764553</v>
      </c>
    </row>
    <row r="117" spans="1:10" ht="21.75" customHeight="1" x14ac:dyDescent="0.2">
      <c r="A117" s="60" t="s">
        <v>196</v>
      </c>
      <c r="B117" s="60"/>
      <c r="D117" s="26">
        <v>940573770</v>
      </c>
      <c r="E117" s="22"/>
      <c r="F117" s="27">
        <f t="shared" si="2"/>
        <v>0.42427805630128712</v>
      </c>
      <c r="G117" s="22"/>
      <c r="H117" s="26">
        <v>2758197869</v>
      </c>
      <c r="I117" s="22"/>
      <c r="J117" s="27">
        <f t="shared" si="3"/>
        <v>0.10888381693505188</v>
      </c>
    </row>
    <row r="118" spans="1:10" ht="21.75" customHeight="1" x14ac:dyDescent="0.2">
      <c r="A118" s="60" t="s">
        <v>197</v>
      </c>
      <c r="B118" s="60"/>
      <c r="D118" s="26">
        <v>5923562858</v>
      </c>
      <c r="E118" s="22"/>
      <c r="F118" s="27">
        <f t="shared" si="2"/>
        <v>2.6720261779899914</v>
      </c>
      <c r="G118" s="22"/>
      <c r="H118" s="26">
        <v>14366710370</v>
      </c>
      <c r="I118" s="22"/>
      <c r="J118" s="27">
        <f t="shared" si="3"/>
        <v>0.56714649788818017</v>
      </c>
    </row>
    <row r="119" spans="1:10" ht="21.75" customHeight="1" x14ac:dyDescent="0.2">
      <c r="A119" s="60" t="s">
        <v>387</v>
      </c>
      <c r="B119" s="60"/>
      <c r="D119" s="26">
        <v>0</v>
      </c>
      <c r="E119" s="22"/>
      <c r="F119" s="27">
        <f t="shared" si="2"/>
        <v>0</v>
      </c>
      <c r="G119" s="22"/>
      <c r="H119" s="26">
        <v>16824931506</v>
      </c>
      <c r="I119" s="22"/>
      <c r="J119" s="27">
        <f t="shared" si="3"/>
        <v>0.66418830303435739</v>
      </c>
    </row>
    <row r="120" spans="1:10" ht="21.75" customHeight="1" x14ac:dyDescent="0.2">
      <c r="A120" s="60" t="s">
        <v>388</v>
      </c>
      <c r="B120" s="60"/>
      <c r="D120" s="26">
        <v>0</v>
      </c>
      <c r="E120" s="22"/>
      <c r="F120" s="27">
        <f t="shared" si="2"/>
        <v>0</v>
      </c>
      <c r="G120" s="22"/>
      <c r="H120" s="26">
        <v>6599178082</v>
      </c>
      <c r="I120" s="22"/>
      <c r="J120" s="27">
        <f t="shared" si="3"/>
        <v>0.2605120199236492</v>
      </c>
    </row>
    <row r="121" spans="1:10" ht="21.75" customHeight="1" x14ac:dyDescent="0.2">
      <c r="A121" s="60" t="s">
        <v>389</v>
      </c>
      <c r="B121" s="60"/>
      <c r="D121" s="26">
        <v>0</v>
      </c>
      <c r="E121" s="22"/>
      <c r="F121" s="27">
        <f t="shared" si="2"/>
        <v>0</v>
      </c>
      <c r="G121" s="22"/>
      <c r="H121" s="26">
        <v>7707968492</v>
      </c>
      <c r="I121" s="22"/>
      <c r="J121" s="27">
        <f t="shared" si="3"/>
        <v>0.30428311168565986</v>
      </c>
    </row>
    <row r="122" spans="1:10" ht="21.75" customHeight="1" x14ac:dyDescent="0.2">
      <c r="A122" s="60" t="s">
        <v>390</v>
      </c>
      <c r="B122" s="60"/>
      <c r="D122" s="26">
        <v>0</v>
      </c>
      <c r="E122" s="22"/>
      <c r="F122" s="27">
        <f t="shared" si="2"/>
        <v>0</v>
      </c>
      <c r="G122" s="22"/>
      <c r="H122" s="26">
        <v>13839589040</v>
      </c>
      <c r="I122" s="22"/>
      <c r="J122" s="27">
        <f t="shared" si="3"/>
        <v>0.54633762734145253</v>
      </c>
    </row>
    <row r="123" spans="1:10" ht="21.75" customHeight="1" x14ac:dyDescent="0.2">
      <c r="A123" s="60" t="s">
        <v>391</v>
      </c>
      <c r="B123" s="60"/>
      <c r="D123" s="26">
        <v>0</v>
      </c>
      <c r="E123" s="22"/>
      <c r="F123" s="27">
        <f t="shared" si="2"/>
        <v>0</v>
      </c>
      <c r="G123" s="22"/>
      <c r="H123" s="26">
        <v>4098</v>
      </c>
      <c r="I123" s="22"/>
      <c r="J123" s="27">
        <f t="shared" si="3"/>
        <v>1.6177442772139368E-7</v>
      </c>
    </row>
    <row r="124" spans="1:10" ht="21.75" customHeight="1" x14ac:dyDescent="0.2">
      <c r="A124" s="60" t="s">
        <v>392</v>
      </c>
      <c r="B124" s="60"/>
      <c r="D124" s="26">
        <v>0</v>
      </c>
      <c r="E124" s="22"/>
      <c r="F124" s="27">
        <f t="shared" si="2"/>
        <v>0</v>
      </c>
      <c r="G124" s="22"/>
      <c r="H124" s="26">
        <v>34666666664</v>
      </c>
      <c r="I124" s="22"/>
      <c r="J124" s="27">
        <f t="shared" si="3"/>
        <v>1.3685163886229665</v>
      </c>
    </row>
    <row r="125" spans="1:10" ht="21.75" customHeight="1" x14ac:dyDescent="0.2">
      <c r="A125" s="60" t="s">
        <v>198</v>
      </c>
      <c r="B125" s="60"/>
      <c r="D125" s="26">
        <v>9038032795</v>
      </c>
      <c r="E125" s="22"/>
      <c r="F125" s="27">
        <f t="shared" si="2"/>
        <v>4.0769146550300768</v>
      </c>
      <c r="G125" s="22"/>
      <c r="H125" s="26">
        <v>16578142075</v>
      </c>
      <c r="I125" s="22"/>
      <c r="J125" s="27">
        <f t="shared" si="3"/>
        <v>0.65444593627796077</v>
      </c>
    </row>
    <row r="126" spans="1:10" ht="21.75" customHeight="1" x14ac:dyDescent="0.2">
      <c r="A126" s="60" t="s">
        <v>199</v>
      </c>
      <c r="B126" s="60"/>
      <c r="D126" s="26">
        <v>603623024</v>
      </c>
      <c r="E126" s="22"/>
      <c r="F126" s="27">
        <f t="shared" si="2"/>
        <v>0.27228486646127203</v>
      </c>
      <c r="G126" s="22"/>
      <c r="H126" s="26">
        <v>1207246048</v>
      </c>
      <c r="I126" s="22"/>
      <c r="J126" s="27">
        <f t="shared" si="3"/>
        <v>4.7657769286021029E-2</v>
      </c>
    </row>
    <row r="127" spans="1:10" ht="21.75" customHeight="1" x14ac:dyDescent="0.2">
      <c r="A127" s="60" t="s">
        <v>200</v>
      </c>
      <c r="B127" s="60"/>
      <c r="D127" s="26">
        <v>709709994</v>
      </c>
      <c r="E127" s="22"/>
      <c r="F127" s="27">
        <f t="shared" si="2"/>
        <v>0.32013903257361531</v>
      </c>
      <c r="G127" s="22"/>
      <c r="H127" s="26">
        <v>4078890294</v>
      </c>
      <c r="I127" s="22"/>
      <c r="J127" s="27">
        <f t="shared" si="3"/>
        <v>0.16102004466817893</v>
      </c>
    </row>
    <row r="128" spans="1:10" ht="21.75" customHeight="1" x14ac:dyDescent="0.2">
      <c r="A128" s="60" t="s">
        <v>201</v>
      </c>
      <c r="B128" s="60"/>
      <c r="D128" s="26">
        <v>11336128022</v>
      </c>
      <c r="E128" s="22"/>
      <c r="F128" s="27">
        <f t="shared" si="2"/>
        <v>5.1135493212368814</v>
      </c>
      <c r="G128" s="22"/>
      <c r="H128" s="26">
        <v>32611537856</v>
      </c>
      <c r="I128" s="22"/>
      <c r="J128" s="27">
        <f t="shared" si="3"/>
        <v>1.28738723127598</v>
      </c>
    </row>
    <row r="129" spans="1:10" ht="21.75" customHeight="1" x14ac:dyDescent="0.2">
      <c r="A129" s="60" t="s">
        <v>202</v>
      </c>
      <c r="B129" s="60"/>
      <c r="D129" s="26">
        <v>4214111083</v>
      </c>
      <c r="E129" s="22"/>
      <c r="F129" s="27">
        <f t="shared" si="2"/>
        <v>1.9009193285636192</v>
      </c>
      <c r="G129" s="22"/>
      <c r="H129" s="26">
        <v>7574111083</v>
      </c>
      <c r="I129" s="22"/>
      <c r="J129" s="27">
        <f t="shared" si="3"/>
        <v>0.29899889847500988</v>
      </c>
    </row>
    <row r="130" spans="1:10" ht="21.75" customHeight="1" x14ac:dyDescent="0.2">
      <c r="A130" s="60" t="s">
        <v>203</v>
      </c>
      <c r="B130" s="60"/>
      <c r="D130" s="26">
        <v>14874757104</v>
      </c>
      <c r="E130" s="22"/>
      <c r="F130" s="27">
        <f t="shared" si="2"/>
        <v>6.7097693273318511</v>
      </c>
      <c r="G130" s="22"/>
      <c r="H130" s="26">
        <v>26069095890</v>
      </c>
      <c r="I130" s="22"/>
      <c r="J130" s="27">
        <f t="shared" si="3"/>
        <v>1.0291149509074882</v>
      </c>
    </row>
    <row r="131" spans="1:10" ht="21.75" customHeight="1" x14ac:dyDescent="0.2">
      <c r="A131" s="60" t="s">
        <v>204</v>
      </c>
      <c r="B131" s="60"/>
      <c r="D131" s="26">
        <v>3174366660</v>
      </c>
      <c r="E131" s="22"/>
      <c r="F131" s="27">
        <f t="shared" si="2"/>
        <v>1.4319069481306168</v>
      </c>
      <c r="G131" s="22"/>
      <c r="H131" s="26">
        <v>5026191780</v>
      </c>
      <c r="I131" s="22"/>
      <c r="J131" s="27">
        <f t="shared" si="3"/>
        <v>0.19841612953330234</v>
      </c>
    </row>
    <row r="132" spans="1:10" ht="21.75" customHeight="1" x14ac:dyDescent="0.2">
      <c r="A132" s="60" t="s">
        <v>205</v>
      </c>
      <c r="B132" s="60"/>
      <c r="D132" s="26">
        <v>25273224042</v>
      </c>
      <c r="E132" s="22"/>
      <c r="F132" s="27">
        <f t="shared" si="2"/>
        <v>11.400354459179441</v>
      </c>
      <c r="G132" s="22"/>
      <c r="H132" s="26">
        <v>37513661194</v>
      </c>
      <c r="I132" s="22"/>
      <c r="J132" s="27">
        <f t="shared" si="3"/>
        <v>1.4809055811111773</v>
      </c>
    </row>
    <row r="133" spans="1:10" ht="21.75" customHeight="1" x14ac:dyDescent="0.2">
      <c r="A133" s="60" t="s">
        <v>206</v>
      </c>
      <c r="B133" s="60"/>
      <c r="D133" s="26">
        <v>2764490155</v>
      </c>
      <c r="E133" s="22"/>
      <c r="F133" s="27">
        <f t="shared" si="2"/>
        <v>1.2470180936764204</v>
      </c>
      <c r="G133" s="22"/>
      <c r="H133" s="26">
        <v>4061976491</v>
      </c>
      <c r="I133" s="22"/>
      <c r="J133" s="27">
        <f t="shared" si="3"/>
        <v>0.16035234803545143</v>
      </c>
    </row>
    <row r="134" spans="1:10" ht="21.75" customHeight="1" x14ac:dyDescent="0.2">
      <c r="A134" s="60" t="s">
        <v>207</v>
      </c>
      <c r="B134" s="60"/>
      <c r="D134" s="26">
        <v>22950819660</v>
      </c>
      <c r="E134" s="22"/>
      <c r="F134" s="27">
        <f t="shared" si="2"/>
        <v>10.352754314917975</v>
      </c>
      <c r="G134" s="22"/>
      <c r="H134" s="26">
        <v>32896174846</v>
      </c>
      <c r="I134" s="22"/>
      <c r="J134" s="27">
        <f t="shared" si="3"/>
        <v>1.2986236847082862</v>
      </c>
    </row>
    <row r="135" spans="1:10" ht="21.75" customHeight="1" x14ac:dyDescent="0.2">
      <c r="A135" s="60" t="s">
        <v>208</v>
      </c>
      <c r="B135" s="60"/>
      <c r="D135" s="26">
        <v>9300162167</v>
      </c>
      <c r="E135" s="22"/>
      <c r="F135" s="27">
        <f t="shared" si="2"/>
        <v>4.1951570980993083</v>
      </c>
      <c r="G135" s="22"/>
      <c r="H135" s="26">
        <v>12573867083</v>
      </c>
      <c r="I135" s="22"/>
      <c r="J135" s="27">
        <f t="shared" si="3"/>
        <v>0.4963714376762311</v>
      </c>
    </row>
    <row r="136" spans="1:10" ht="21.75" customHeight="1" x14ac:dyDescent="0.2">
      <c r="A136" s="60" t="s">
        <v>209</v>
      </c>
      <c r="B136" s="60"/>
      <c r="D136" s="26">
        <v>8755737690</v>
      </c>
      <c r="E136" s="22"/>
      <c r="F136" s="27">
        <f t="shared" si="2"/>
        <v>3.9495757664995503</v>
      </c>
      <c r="G136" s="22"/>
      <c r="H136" s="26">
        <v>11966174843</v>
      </c>
      <c r="I136" s="22"/>
      <c r="J136" s="27">
        <f t="shared" si="3"/>
        <v>0.47238191489518377</v>
      </c>
    </row>
    <row r="137" spans="1:10" ht="21.75" customHeight="1" x14ac:dyDescent="0.2">
      <c r="A137" s="60" t="s">
        <v>210</v>
      </c>
      <c r="B137" s="60"/>
      <c r="D137" s="26">
        <v>22044607710</v>
      </c>
      <c r="E137" s="22"/>
      <c r="F137" s="27">
        <f t="shared" si="2"/>
        <v>9.9439763359796505</v>
      </c>
      <c r="G137" s="22"/>
      <c r="H137" s="26">
        <v>24855624102</v>
      </c>
      <c r="I137" s="22"/>
      <c r="J137" s="27">
        <f t="shared" si="3"/>
        <v>0.98121141160544911</v>
      </c>
    </row>
    <row r="138" spans="1:10" ht="21.75" customHeight="1" x14ac:dyDescent="0.2">
      <c r="A138" s="60" t="s">
        <v>211</v>
      </c>
      <c r="B138" s="60"/>
      <c r="D138" s="26">
        <v>12636612021</v>
      </c>
      <c r="E138" s="22"/>
      <c r="F138" s="27">
        <f t="shared" ref="F138:F152" si="4">D138/$D$152*100</f>
        <v>5.7001772295897206</v>
      </c>
      <c r="G138" s="22"/>
      <c r="H138" s="26">
        <v>13401639343</v>
      </c>
      <c r="I138" s="22"/>
      <c r="J138" s="27">
        <f t="shared" ref="J138:J151" si="5">H138/$H$152*100</f>
        <v>0.5290489349054025</v>
      </c>
    </row>
    <row r="139" spans="1:10" ht="21.75" customHeight="1" x14ac:dyDescent="0.2">
      <c r="A139" s="60" t="s">
        <v>212</v>
      </c>
      <c r="B139" s="60"/>
      <c r="D139" s="26">
        <v>7110054644</v>
      </c>
      <c r="E139" s="22"/>
      <c r="F139" s="27">
        <f t="shared" si="4"/>
        <v>3.2072339892619586</v>
      </c>
      <c r="G139" s="22"/>
      <c r="H139" s="26">
        <v>7520109288</v>
      </c>
      <c r="I139" s="22"/>
      <c r="J139" s="27">
        <f t="shared" si="5"/>
        <v>0.29686710016313744</v>
      </c>
    </row>
    <row r="140" spans="1:10" ht="21.75" customHeight="1" x14ac:dyDescent="0.2">
      <c r="A140" s="60" t="s">
        <v>213</v>
      </c>
      <c r="B140" s="60"/>
      <c r="D140" s="26">
        <v>921092872</v>
      </c>
      <c r="E140" s="22"/>
      <c r="F140" s="27">
        <f t="shared" si="4"/>
        <v>0.41549052915342327</v>
      </c>
      <c r="G140" s="22"/>
      <c r="H140" s="26">
        <v>921092872</v>
      </c>
      <c r="I140" s="22"/>
      <c r="J140" s="27">
        <f t="shared" si="5"/>
        <v>3.6361462236714236E-2</v>
      </c>
    </row>
    <row r="141" spans="1:10" ht="21.75" customHeight="1" x14ac:dyDescent="0.2">
      <c r="A141" s="60" t="s">
        <v>214</v>
      </c>
      <c r="B141" s="60"/>
      <c r="D141" s="26">
        <v>1445901639</v>
      </c>
      <c r="E141" s="22"/>
      <c r="F141" s="27">
        <f t="shared" si="4"/>
        <v>0.65222352202928779</v>
      </c>
      <c r="G141" s="22"/>
      <c r="H141" s="26">
        <v>1445901639</v>
      </c>
      <c r="I141" s="22"/>
      <c r="J141" s="27">
        <f t="shared" si="5"/>
        <v>5.7079041042130352E-2</v>
      </c>
    </row>
    <row r="142" spans="1:10" ht="21.75" customHeight="1" x14ac:dyDescent="0.2">
      <c r="A142" s="60" t="s">
        <v>215</v>
      </c>
      <c r="B142" s="60"/>
      <c r="D142" s="26">
        <v>2111475400</v>
      </c>
      <c r="E142" s="22"/>
      <c r="F142" s="27">
        <f t="shared" si="4"/>
        <v>0.95245339303899856</v>
      </c>
      <c r="G142" s="22"/>
      <c r="H142" s="26">
        <v>2111475400</v>
      </c>
      <c r="I142" s="22"/>
      <c r="J142" s="27">
        <f t="shared" si="5"/>
        <v>8.3353519883553148E-2</v>
      </c>
    </row>
    <row r="143" spans="1:10" ht="21.75" customHeight="1" x14ac:dyDescent="0.2">
      <c r="A143" s="60" t="s">
        <v>216</v>
      </c>
      <c r="B143" s="60"/>
      <c r="D143" s="26">
        <v>1933224027</v>
      </c>
      <c r="E143" s="22"/>
      <c r="F143" s="27">
        <f t="shared" si="4"/>
        <v>0.8720469980472737</v>
      </c>
      <c r="G143" s="22"/>
      <c r="H143" s="26">
        <v>1933224027</v>
      </c>
      <c r="I143" s="22"/>
      <c r="J143" s="27">
        <f t="shared" si="5"/>
        <v>7.6316791270174031E-2</v>
      </c>
    </row>
    <row r="144" spans="1:10" ht="21.75" customHeight="1" x14ac:dyDescent="0.2">
      <c r="A144" s="60" t="s">
        <v>217</v>
      </c>
      <c r="B144" s="60"/>
      <c r="D144" s="26">
        <v>1881967200</v>
      </c>
      <c r="E144" s="22"/>
      <c r="F144" s="27">
        <f t="shared" si="4"/>
        <v>0.84892584835613227</v>
      </c>
      <c r="G144" s="22"/>
      <c r="H144" s="26">
        <v>1881967200</v>
      </c>
      <c r="I144" s="22"/>
      <c r="J144" s="27">
        <f t="shared" si="5"/>
        <v>7.4293354507182441E-2</v>
      </c>
    </row>
    <row r="145" spans="1:10" ht="21.75" customHeight="1" x14ac:dyDescent="0.2">
      <c r="A145" s="60" t="s">
        <v>218</v>
      </c>
      <c r="B145" s="60"/>
      <c r="D145" s="26">
        <v>2983606548</v>
      </c>
      <c r="E145" s="22"/>
      <c r="F145" s="27">
        <f t="shared" si="4"/>
        <v>1.3458580574208794</v>
      </c>
      <c r="G145" s="22"/>
      <c r="H145" s="26">
        <v>2983606548</v>
      </c>
      <c r="I145" s="22"/>
      <c r="J145" s="27">
        <f t="shared" si="5"/>
        <v>0.11778214784004463</v>
      </c>
    </row>
    <row r="146" spans="1:10" ht="21.75" customHeight="1" x14ac:dyDescent="0.2">
      <c r="A146" s="60" t="s">
        <v>219</v>
      </c>
      <c r="B146" s="60"/>
      <c r="D146" s="26">
        <v>795628405</v>
      </c>
      <c r="E146" s="22"/>
      <c r="F146" s="27">
        <f t="shared" si="4"/>
        <v>0.35889547846044362</v>
      </c>
      <c r="G146" s="22"/>
      <c r="H146" s="26">
        <v>795628405</v>
      </c>
      <c r="I146" s="22"/>
      <c r="J146" s="27">
        <f t="shared" si="5"/>
        <v>3.1408572449429045E-2</v>
      </c>
    </row>
    <row r="147" spans="1:10" ht="21.75" customHeight="1" x14ac:dyDescent="0.2">
      <c r="A147" s="60" t="s">
        <v>220</v>
      </c>
      <c r="B147" s="60"/>
      <c r="D147" s="26">
        <v>1918688520</v>
      </c>
      <c r="E147" s="22"/>
      <c r="F147" s="27">
        <f t="shared" si="4"/>
        <v>0.8654902591140653</v>
      </c>
      <c r="G147" s="22"/>
      <c r="H147" s="26">
        <v>1918688520</v>
      </c>
      <c r="I147" s="22"/>
      <c r="J147" s="27">
        <f t="shared" si="5"/>
        <v>7.5742981283213232E-2</v>
      </c>
    </row>
    <row r="148" spans="1:10" ht="21.75" customHeight="1" x14ac:dyDescent="0.2">
      <c r="A148" s="60" t="s">
        <v>221</v>
      </c>
      <c r="B148" s="60"/>
      <c r="D148" s="26">
        <v>4207650271</v>
      </c>
      <c r="E148" s="22"/>
      <c r="F148" s="27">
        <f t="shared" si="4"/>
        <v>1.8980049577349623</v>
      </c>
      <c r="G148" s="22"/>
      <c r="H148" s="26">
        <v>4207650271</v>
      </c>
      <c r="I148" s="22"/>
      <c r="J148" s="27">
        <f t="shared" si="5"/>
        <v>0.16610302943943195</v>
      </c>
    </row>
    <row r="149" spans="1:10" ht="21.75" customHeight="1" x14ac:dyDescent="0.2">
      <c r="A149" s="60" t="s">
        <v>222</v>
      </c>
      <c r="B149" s="60"/>
      <c r="D149" s="26">
        <v>1506338790</v>
      </c>
      <c r="E149" s="22"/>
      <c r="F149" s="27">
        <f t="shared" si="4"/>
        <v>0.67948577170340685</v>
      </c>
      <c r="G149" s="22"/>
      <c r="H149" s="26">
        <v>1506338790</v>
      </c>
      <c r="I149" s="22"/>
      <c r="J149" s="27">
        <f t="shared" si="5"/>
        <v>5.9464884262271013E-2</v>
      </c>
    </row>
    <row r="150" spans="1:10" ht="21.75" customHeight="1" x14ac:dyDescent="0.2">
      <c r="A150" s="60" t="s">
        <v>223</v>
      </c>
      <c r="B150" s="60"/>
      <c r="D150" s="26">
        <v>3825136610</v>
      </c>
      <c r="E150" s="22"/>
      <c r="F150" s="27">
        <f t="shared" si="4"/>
        <v>1.7254590524863291</v>
      </c>
      <c r="G150" s="22"/>
      <c r="H150" s="26">
        <v>3825136610</v>
      </c>
      <c r="I150" s="22"/>
      <c r="J150" s="27">
        <f t="shared" si="5"/>
        <v>0.1510027540358472</v>
      </c>
    </row>
    <row r="151" spans="1:10" ht="21.75" customHeight="1" x14ac:dyDescent="0.2">
      <c r="A151" s="62" t="s">
        <v>224</v>
      </c>
      <c r="B151" s="62"/>
      <c r="D151" s="28">
        <v>124775952</v>
      </c>
      <c r="E151" s="22"/>
      <c r="F151" s="27">
        <f t="shared" si="4"/>
        <v>5.6284472389340284E-2</v>
      </c>
      <c r="G151" s="22"/>
      <c r="H151" s="28">
        <v>124775952</v>
      </c>
      <c r="I151" s="22"/>
      <c r="J151" s="27">
        <f t="shared" si="5"/>
        <v>4.9257096701298408E-3</v>
      </c>
    </row>
    <row r="152" spans="1:10" ht="21.75" customHeight="1" thickBot="1" x14ac:dyDescent="0.25">
      <c r="A152" s="64" t="s">
        <v>38</v>
      </c>
      <c r="B152" s="64"/>
      <c r="D152" s="21">
        <v>221688054810</v>
      </c>
      <c r="E152" s="22"/>
      <c r="F152" s="23">
        <f t="shared" si="4"/>
        <v>100</v>
      </c>
      <c r="G152" s="22"/>
      <c r="H152" s="21">
        <v>2533156851624</v>
      </c>
      <c r="I152" s="22"/>
      <c r="J152" s="21">
        <f>SUM(J8:J151)</f>
        <v>99.999999999999943</v>
      </c>
    </row>
    <row r="153" spans="1:10" ht="13.5" thickTop="1" x14ac:dyDescent="0.2"/>
  </sheetData>
  <mergeCells count="15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</mergeCells>
  <pageMargins left="0.39" right="0.39" top="0.39" bottom="0.39" header="0" footer="0"/>
  <pageSetup scale="9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226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29.1" customHeight="1" x14ac:dyDescent="0.2">
      <c r="A5" s="1" t="s">
        <v>393</v>
      </c>
      <c r="B5" s="69" t="s">
        <v>241</v>
      </c>
      <c r="C5" s="69"/>
      <c r="D5" s="69"/>
      <c r="E5" s="69"/>
      <c r="F5" s="69"/>
    </row>
    <row r="6" spans="1:6" ht="14.45" customHeight="1" x14ac:dyDescent="0.2">
      <c r="D6" s="2" t="s">
        <v>245</v>
      </c>
      <c r="F6" s="2" t="s">
        <v>9</v>
      </c>
    </row>
    <row r="7" spans="1:6" ht="14.45" customHeight="1" x14ac:dyDescent="0.2">
      <c r="A7" s="65" t="s">
        <v>241</v>
      </c>
      <c r="B7" s="65"/>
      <c r="D7" s="4" t="s">
        <v>170</v>
      </c>
      <c r="F7" s="4" t="s">
        <v>170</v>
      </c>
    </row>
    <row r="8" spans="1:6" ht="21.75" customHeight="1" x14ac:dyDescent="0.2">
      <c r="A8" s="60" t="s">
        <v>437</v>
      </c>
      <c r="B8" s="60"/>
      <c r="D8" s="6">
        <v>0</v>
      </c>
      <c r="F8" s="6">
        <v>402408124</v>
      </c>
    </row>
    <row r="9" spans="1:6" ht="21.75" customHeight="1" x14ac:dyDescent="0.2">
      <c r="A9" s="60" t="s">
        <v>436</v>
      </c>
      <c r="B9" s="60"/>
      <c r="D9" s="9">
        <v>0</v>
      </c>
      <c r="F9" s="9">
        <v>562630462</v>
      </c>
    </row>
    <row r="10" spans="1:6" ht="21.75" customHeight="1" x14ac:dyDescent="0.2">
      <c r="A10" s="62" t="s">
        <v>394</v>
      </c>
      <c r="B10" s="62"/>
      <c r="D10" s="13">
        <v>48973471</v>
      </c>
      <c r="F10" s="13">
        <v>200424636</v>
      </c>
    </row>
    <row r="11" spans="1:6" ht="21.75" customHeight="1" x14ac:dyDescent="0.2">
      <c r="A11" s="64" t="s">
        <v>38</v>
      </c>
      <c r="B11" s="64"/>
      <c r="D11" s="16">
        <f>SUM(D8:D10)</f>
        <v>48973471</v>
      </c>
      <c r="F11" s="16">
        <f>SUM(F8:F10)</f>
        <v>1165463222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view="pageBreakPreview" zoomScale="60" zoomScaleNormal="100" workbookViewId="0">
      <selection activeCell="I18" sqref="I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5.7109375" customWidth="1"/>
    <col min="12" max="12" width="1.28515625" customWidth="1"/>
    <col min="13" max="13" width="15.5703125" customWidth="1"/>
    <col min="14" max="14" width="1.28515625" customWidth="1"/>
    <col min="15" max="15" width="17.42578125" customWidth="1"/>
    <col min="16" max="16" width="1.28515625" customWidth="1"/>
    <col min="17" max="17" width="1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9" t="s">
        <v>248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14.45" customHeight="1" x14ac:dyDescent="0.2">
      <c r="A6" s="65" t="s">
        <v>39</v>
      </c>
      <c r="C6" s="65" t="s">
        <v>395</v>
      </c>
      <c r="D6" s="65"/>
      <c r="E6" s="65"/>
      <c r="F6" s="65"/>
      <c r="G6" s="65"/>
      <c r="I6" s="65" t="s">
        <v>245</v>
      </c>
      <c r="J6" s="65"/>
      <c r="K6" s="65"/>
      <c r="L6" s="65"/>
      <c r="M6" s="65"/>
      <c r="O6" s="65" t="s">
        <v>246</v>
      </c>
      <c r="P6" s="65"/>
      <c r="Q6" s="65"/>
      <c r="R6" s="65"/>
      <c r="S6" s="65"/>
    </row>
    <row r="7" spans="1:19" ht="48.75" customHeight="1" x14ac:dyDescent="0.2">
      <c r="A7" s="65"/>
      <c r="C7" s="19" t="s">
        <v>396</v>
      </c>
      <c r="D7" s="3"/>
      <c r="E7" s="19" t="s">
        <v>397</v>
      </c>
      <c r="F7" s="3"/>
      <c r="G7" s="19" t="s">
        <v>398</v>
      </c>
      <c r="I7" s="19" t="s">
        <v>399</v>
      </c>
      <c r="J7" s="3"/>
      <c r="K7" s="19" t="s">
        <v>400</v>
      </c>
      <c r="L7" s="3"/>
      <c r="M7" s="19" t="s">
        <v>401</v>
      </c>
      <c r="O7" s="19" t="s">
        <v>399</v>
      </c>
      <c r="P7" s="3"/>
      <c r="Q7" s="19" t="s">
        <v>400</v>
      </c>
      <c r="R7" s="3"/>
      <c r="S7" s="19" t="s">
        <v>401</v>
      </c>
    </row>
    <row r="8" spans="1:19" ht="21.75" customHeight="1" x14ac:dyDescent="0.2">
      <c r="A8" s="5" t="s">
        <v>28</v>
      </c>
      <c r="C8" s="5" t="s">
        <v>402</v>
      </c>
      <c r="E8" s="6">
        <v>2200000</v>
      </c>
      <c r="G8" s="6">
        <v>2920</v>
      </c>
      <c r="I8" s="6">
        <v>0</v>
      </c>
      <c r="K8" s="6">
        <v>0</v>
      </c>
      <c r="M8" s="6">
        <v>0</v>
      </c>
      <c r="O8" s="6">
        <v>6424000000</v>
      </c>
      <c r="Q8" s="6">
        <v>0</v>
      </c>
      <c r="S8" s="6">
        <v>6424000000</v>
      </c>
    </row>
    <row r="9" spans="1:19" ht="21.75" customHeight="1" x14ac:dyDescent="0.2">
      <c r="A9" s="8" t="s">
        <v>34</v>
      </c>
      <c r="C9" s="8" t="s">
        <v>403</v>
      </c>
      <c r="E9" s="9">
        <v>5900000</v>
      </c>
      <c r="G9" s="9">
        <v>370</v>
      </c>
      <c r="I9" s="9">
        <v>0</v>
      </c>
      <c r="K9" s="9">
        <v>0</v>
      </c>
      <c r="M9" s="9">
        <v>0</v>
      </c>
      <c r="O9" s="9">
        <v>2183000000</v>
      </c>
      <c r="Q9" s="9">
        <v>0</v>
      </c>
      <c r="S9" s="9">
        <v>2183000000</v>
      </c>
    </row>
    <row r="10" spans="1:19" ht="21.75" customHeight="1" x14ac:dyDescent="0.2">
      <c r="A10" s="8" t="s">
        <v>25</v>
      </c>
      <c r="C10" s="8" t="s">
        <v>404</v>
      </c>
      <c r="E10" s="9">
        <v>835000</v>
      </c>
      <c r="G10" s="9">
        <v>3286</v>
      </c>
      <c r="I10" s="9">
        <v>0</v>
      </c>
      <c r="K10" s="9">
        <v>0</v>
      </c>
      <c r="M10" s="9">
        <v>0</v>
      </c>
      <c r="O10" s="9">
        <v>2743810000</v>
      </c>
      <c r="Q10" s="9">
        <v>0</v>
      </c>
      <c r="S10" s="9">
        <v>2743810000</v>
      </c>
    </row>
    <row r="11" spans="1:19" ht="21.75" customHeight="1" x14ac:dyDescent="0.2">
      <c r="A11" s="8" t="s">
        <v>30</v>
      </c>
      <c r="C11" s="8" t="s">
        <v>402</v>
      </c>
      <c r="E11" s="9">
        <v>12000000</v>
      </c>
      <c r="G11" s="9">
        <v>400</v>
      </c>
      <c r="I11" s="9">
        <v>0</v>
      </c>
      <c r="K11" s="9">
        <v>0</v>
      </c>
      <c r="M11" s="9">
        <v>0</v>
      </c>
      <c r="O11" s="9">
        <v>4800000000</v>
      </c>
      <c r="Q11" s="9">
        <v>0</v>
      </c>
      <c r="S11" s="9">
        <v>4800000000</v>
      </c>
    </row>
    <row r="12" spans="1:19" ht="21.75" customHeight="1" x14ac:dyDescent="0.2">
      <c r="A12" s="8" t="s">
        <v>252</v>
      </c>
      <c r="C12" s="8" t="s">
        <v>405</v>
      </c>
      <c r="E12" s="9">
        <v>950000</v>
      </c>
      <c r="G12" s="9">
        <v>1000</v>
      </c>
      <c r="I12" s="9">
        <v>0</v>
      </c>
      <c r="K12" s="9">
        <v>0</v>
      </c>
      <c r="M12" s="9">
        <v>0</v>
      </c>
      <c r="O12" s="9">
        <v>950000000</v>
      </c>
      <c r="Q12" s="9">
        <v>0</v>
      </c>
      <c r="S12" s="9">
        <v>950000000</v>
      </c>
    </row>
    <row r="13" spans="1:19" ht="21.75" customHeight="1" x14ac:dyDescent="0.2">
      <c r="A13" s="8" t="s">
        <v>24</v>
      </c>
      <c r="C13" s="8" t="s">
        <v>406</v>
      </c>
      <c r="E13" s="9">
        <v>1800000</v>
      </c>
      <c r="G13" s="9">
        <v>1930</v>
      </c>
      <c r="I13" s="9">
        <v>0</v>
      </c>
      <c r="K13" s="9">
        <v>0</v>
      </c>
      <c r="M13" s="9">
        <v>0</v>
      </c>
      <c r="O13" s="9">
        <v>3474000000</v>
      </c>
      <c r="Q13" s="9">
        <v>0</v>
      </c>
      <c r="S13" s="9">
        <v>3474000000</v>
      </c>
    </row>
    <row r="14" spans="1:19" ht="21.75" customHeight="1" x14ac:dyDescent="0.2">
      <c r="A14" s="8" t="s">
        <v>251</v>
      </c>
      <c r="C14" s="8" t="s">
        <v>407</v>
      </c>
      <c r="E14" s="9">
        <v>2013593</v>
      </c>
      <c r="G14" s="9">
        <v>500</v>
      </c>
      <c r="I14" s="9">
        <v>0</v>
      </c>
      <c r="K14" s="9">
        <v>0</v>
      </c>
      <c r="M14" s="9">
        <v>0</v>
      </c>
      <c r="O14" s="9">
        <v>1006796500</v>
      </c>
      <c r="Q14" s="9">
        <v>0</v>
      </c>
      <c r="S14" s="9">
        <v>1006796500</v>
      </c>
    </row>
    <row r="15" spans="1:19" ht="21.75" customHeight="1" x14ac:dyDescent="0.2">
      <c r="A15" s="8" t="s">
        <v>23</v>
      </c>
      <c r="C15" s="8" t="s">
        <v>408</v>
      </c>
      <c r="E15" s="9">
        <v>2277865</v>
      </c>
      <c r="G15" s="9">
        <v>560</v>
      </c>
      <c r="I15" s="9">
        <v>1275604400</v>
      </c>
      <c r="K15" s="9">
        <v>82534301</v>
      </c>
      <c r="M15" s="9">
        <v>1193070099</v>
      </c>
      <c r="O15" s="9">
        <v>1275604400</v>
      </c>
      <c r="Q15" s="9">
        <v>82534301</v>
      </c>
      <c r="S15" s="9">
        <v>1193070099</v>
      </c>
    </row>
    <row r="16" spans="1:19" ht="21.75" customHeight="1" x14ac:dyDescent="0.2">
      <c r="A16" s="11" t="s">
        <v>31</v>
      </c>
      <c r="C16" s="11" t="s">
        <v>409</v>
      </c>
      <c r="E16" s="13">
        <v>2000000</v>
      </c>
      <c r="G16" s="13">
        <v>670</v>
      </c>
      <c r="I16" s="13">
        <v>0</v>
      </c>
      <c r="K16" s="13">
        <v>0</v>
      </c>
      <c r="M16" s="13">
        <v>0</v>
      </c>
      <c r="O16" s="13">
        <v>1340000000</v>
      </c>
      <c r="Q16" s="13">
        <v>0</v>
      </c>
      <c r="S16" s="13">
        <v>1340000000</v>
      </c>
    </row>
    <row r="17" spans="1:19" ht="21.75" customHeight="1" x14ac:dyDescent="0.2">
      <c r="A17" s="15" t="s">
        <v>38</v>
      </c>
      <c r="C17" s="16"/>
      <c r="E17" s="16"/>
      <c r="G17" s="16"/>
      <c r="I17" s="16">
        <f>SUM(I8:I16)</f>
        <v>1275604400</v>
      </c>
      <c r="K17" s="16">
        <f>SUM(K8:K16)</f>
        <v>82534301</v>
      </c>
      <c r="M17" s="16">
        <f>SUM(M8:M16)</f>
        <v>1193070099</v>
      </c>
      <c r="O17" s="16">
        <f>SUM(O8:O16)</f>
        <v>24197210900</v>
      </c>
      <c r="Q17" s="16">
        <f>SUM(Q8:Q16)</f>
        <v>82534301</v>
      </c>
      <c r="S17" s="16">
        <f>SUM(S8:S16)</f>
        <v>24114676599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"/>
  <sheetViews>
    <sheetView rightToLeft="1" view="pageBreakPreview" topLeftCell="B14" zoomScale="80" zoomScaleNormal="100" zoomScaleSheetLayoutView="80" workbookViewId="0">
      <selection activeCell="J39" sqref="J3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425781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8.7109375" customWidth="1"/>
    <col min="17" max="17" width="1.28515625" customWidth="1"/>
    <col min="18" max="18" width="10.42578125" customWidth="1"/>
    <col min="19" max="19" width="1.28515625" customWidth="1"/>
    <col min="20" max="20" width="18.28515625" customWidth="1"/>
    <col min="21" max="21" width="0.28515625" customWidth="1"/>
  </cols>
  <sheetData>
    <row r="1" spans="1:2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 x14ac:dyDescent="0.2"/>
    <row r="5" spans="1:20" ht="14.45" customHeight="1" x14ac:dyDescent="0.2">
      <c r="A5" s="69" t="s">
        <v>410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4.45" customHeight="1" x14ac:dyDescent="0.2">
      <c r="A6" s="65" t="s">
        <v>229</v>
      </c>
      <c r="J6" s="65" t="s">
        <v>245</v>
      </c>
      <c r="K6" s="65"/>
      <c r="L6" s="65"/>
      <c r="M6" s="65"/>
      <c r="N6" s="65"/>
      <c r="P6" s="65" t="s">
        <v>246</v>
      </c>
      <c r="Q6" s="65"/>
      <c r="R6" s="65"/>
      <c r="S6" s="65"/>
      <c r="T6" s="65"/>
    </row>
    <row r="7" spans="1:20" ht="29.1" customHeight="1" x14ac:dyDescent="0.2">
      <c r="A7" s="65"/>
      <c r="C7" s="18" t="s">
        <v>411</v>
      </c>
      <c r="E7" s="76" t="s">
        <v>75</v>
      </c>
      <c r="F7" s="76"/>
      <c r="H7" s="18" t="s">
        <v>412</v>
      </c>
      <c r="J7" s="19" t="s">
        <v>413</v>
      </c>
      <c r="K7" s="3"/>
      <c r="L7" s="19" t="s">
        <v>400</v>
      </c>
      <c r="M7" s="3"/>
      <c r="N7" s="19" t="s">
        <v>414</v>
      </c>
      <c r="P7" s="19" t="s">
        <v>413</v>
      </c>
      <c r="Q7" s="3"/>
      <c r="R7" s="19" t="s">
        <v>400</v>
      </c>
      <c r="S7" s="3"/>
      <c r="T7" s="19" t="s">
        <v>414</v>
      </c>
    </row>
    <row r="8" spans="1:20" ht="21.75" customHeight="1" x14ac:dyDescent="0.2">
      <c r="A8" s="5" t="s">
        <v>108</v>
      </c>
      <c r="C8" s="3"/>
      <c r="E8" s="5" t="s">
        <v>110</v>
      </c>
      <c r="F8" s="3"/>
      <c r="H8" s="7">
        <v>18</v>
      </c>
      <c r="J8" s="6">
        <v>98289956</v>
      </c>
      <c r="L8" s="6">
        <v>0</v>
      </c>
      <c r="N8" s="6">
        <v>98289956</v>
      </c>
      <c r="P8" s="6">
        <v>1029776410</v>
      </c>
      <c r="R8" s="6">
        <v>0</v>
      </c>
      <c r="T8" s="6">
        <v>1029776410</v>
      </c>
    </row>
    <row r="9" spans="1:20" ht="21.75" customHeight="1" x14ac:dyDescent="0.2">
      <c r="A9" s="8" t="s">
        <v>281</v>
      </c>
      <c r="E9" s="8" t="s">
        <v>415</v>
      </c>
      <c r="H9" s="10">
        <v>17</v>
      </c>
      <c r="J9" s="9">
        <v>0</v>
      </c>
      <c r="L9" s="9">
        <v>0</v>
      </c>
      <c r="N9" s="9">
        <v>0</v>
      </c>
      <c r="P9" s="9">
        <v>589069080</v>
      </c>
      <c r="R9" s="9">
        <v>0</v>
      </c>
      <c r="T9" s="9">
        <v>589069080</v>
      </c>
    </row>
    <row r="10" spans="1:20" ht="21.75" customHeight="1" x14ac:dyDescent="0.2">
      <c r="A10" s="8" t="s">
        <v>146</v>
      </c>
      <c r="E10" s="8" t="s">
        <v>148</v>
      </c>
      <c r="H10" s="10">
        <v>18</v>
      </c>
      <c r="J10" s="9">
        <v>23582144</v>
      </c>
      <c r="L10" s="9">
        <v>0</v>
      </c>
      <c r="N10" s="9">
        <v>23582144</v>
      </c>
      <c r="P10" s="9">
        <v>227853335</v>
      </c>
      <c r="R10" s="9">
        <v>0</v>
      </c>
      <c r="T10" s="9">
        <v>227853335</v>
      </c>
    </row>
    <row r="11" spans="1:20" ht="21.75" customHeight="1" x14ac:dyDescent="0.2">
      <c r="A11" s="8" t="s">
        <v>143</v>
      </c>
      <c r="E11" s="8" t="s">
        <v>145</v>
      </c>
      <c r="H11" s="10">
        <v>18</v>
      </c>
      <c r="J11" s="9">
        <v>862258265</v>
      </c>
      <c r="L11" s="9">
        <v>0</v>
      </c>
      <c r="N11" s="9">
        <v>862258265</v>
      </c>
      <c r="P11" s="9">
        <v>11589800549</v>
      </c>
      <c r="R11" s="9">
        <v>0</v>
      </c>
      <c r="T11" s="9">
        <v>11589800549</v>
      </c>
    </row>
    <row r="12" spans="1:20" ht="21.75" customHeight="1" x14ac:dyDescent="0.2">
      <c r="A12" s="8" t="s">
        <v>277</v>
      </c>
      <c r="E12" s="8" t="s">
        <v>416</v>
      </c>
      <c r="H12" s="10">
        <v>18</v>
      </c>
      <c r="J12" s="9">
        <v>0</v>
      </c>
      <c r="L12" s="9">
        <v>0</v>
      </c>
      <c r="N12" s="9">
        <v>0</v>
      </c>
      <c r="P12" s="9">
        <v>2723099147</v>
      </c>
      <c r="R12" s="9">
        <v>0</v>
      </c>
      <c r="T12" s="9">
        <v>2723099147</v>
      </c>
    </row>
    <row r="13" spans="1:20" ht="21.75" customHeight="1" x14ac:dyDescent="0.2">
      <c r="A13" s="8" t="s">
        <v>276</v>
      </c>
      <c r="E13" s="8" t="s">
        <v>417</v>
      </c>
      <c r="H13" s="10">
        <v>18</v>
      </c>
      <c r="J13" s="9">
        <v>0</v>
      </c>
      <c r="L13" s="9">
        <v>0</v>
      </c>
      <c r="N13" s="9">
        <v>0</v>
      </c>
      <c r="P13" s="9">
        <v>1256641617</v>
      </c>
      <c r="R13" s="9">
        <v>0</v>
      </c>
      <c r="T13" s="9">
        <v>1256641617</v>
      </c>
    </row>
    <row r="14" spans="1:20" ht="21.75" customHeight="1" x14ac:dyDescent="0.2">
      <c r="A14" s="8" t="s">
        <v>275</v>
      </c>
      <c r="E14" s="8" t="s">
        <v>418</v>
      </c>
      <c r="H14" s="10">
        <v>15</v>
      </c>
      <c r="J14" s="9">
        <v>0</v>
      </c>
      <c r="L14" s="9">
        <v>0</v>
      </c>
      <c r="N14" s="9">
        <v>0</v>
      </c>
      <c r="P14" s="9">
        <v>7975253852</v>
      </c>
      <c r="R14" s="9">
        <v>0</v>
      </c>
      <c r="T14" s="9">
        <v>7975253852</v>
      </c>
    </row>
    <row r="15" spans="1:20" ht="21.75" customHeight="1" x14ac:dyDescent="0.2">
      <c r="A15" s="8" t="s">
        <v>140</v>
      </c>
      <c r="E15" s="8" t="s">
        <v>142</v>
      </c>
      <c r="H15" s="10">
        <v>23</v>
      </c>
      <c r="J15" s="9">
        <v>17988343119</v>
      </c>
      <c r="L15" s="9">
        <v>0</v>
      </c>
      <c r="N15" s="9">
        <v>17988343119</v>
      </c>
      <c r="P15" s="9">
        <v>19160653320</v>
      </c>
      <c r="R15" s="9">
        <v>0</v>
      </c>
      <c r="T15" s="9">
        <v>19160653320</v>
      </c>
    </row>
    <row r="16" spans="1:20" ht="21.75" customHeight="1" x14ac:dyDescent="0.2">
      <c r="A16" s="8" t="s">
        <v>149</v>
      </c>
      <c r="E16" s="8" t="s">
        <v>152</v>
      </c>
      <c r="H16" s="10">
        <v>20.5</v>
      </c>
      <c r="J16" s="9">
        <v>40191175011</v>
      </c>
      <c r="L16" s="9">
        <v>0</v>
      </c>
      <c r="N16" s="9">
        <v>40191175011</v>
      </c>
      <c r="P16" s="9">
        <v>159653062518</v>
      </c>
      <c r="R16" s="9">
        <v>0</v>
      </c>
      <c r="T16" s="9">
        <v>159653062518</v>
      </c>
    </row>
    <row r="17" spans="1:20" ht="21.75" customHeight="1" x14ac:dyDescent="0.2">
      <c r="A17" s="8" t="s">
        <v>293</v>
      </c>
      <c r="E17" s="8" t="s">
        <v>419</v>
      </c>
      <c r="H17" s="10">
        <v>23</v>
      </c>
      <c r="J17" s="9">
        <v>0</v>
      </c>
      <c r="L17" s="9">
        <v>0</v>
      </c>
      <c r="N17" s="9">
        <v>0</v>
      </c>
      <c r="P17" s="9">
        <v>71090609244</v>
      </c>
      <c r="R17" s="9">
        <v>0</v>
      </c>
      <c r="T17" s="9">
        <v>71090609244</v>
      </c>
    </row>
    <row r="18" spans="1:20" ht="21.75" customHeight="1" x14ac:dyDescent="0.2">
      <c r="A18" s="8" t="s">
        <v>123</v>
      </c>
      <c r="E18" s="8" t="s">
        <v>125</v>
      </c>
      <c r="H18" s="10">
        <v>23</v>
      </c>
      <c r="J18" s="9">
        <v>40755052780</v>
      </c>
      <c r="L18" s="9">
        <v>0</v>
      </c>
      <c r="N18" s="9">
        <v>40755052780</v>
      </c>
      <c r="P18" s="9">
        <v>364063299271</v>
      </c>
      <c r="R18" s="9">
        <v>0</v>
      </c>
      <c r="T18" s="9">
        <v>364063299271</v>
      </c>
    </row>
    <row r="19" spans="1:20" ht="21.75" customHeight="1" x14ac:dyDescent="0.2">
      <c r="A19" s="8" t="s">
        <v>137</v>
      </c>
      <c r="E19" s="8" t="s">
        <v>139</v>
      </c>
      <c r="H19" s="10">
        <v>23</v>
      </c>
      <c r="J19" s="9">
        <v>9004854395</v>
      </c>
      <c r="L19" s="9">
        <v>0</v>
      </c>
      <c r="N19" s="9">
        <v>9004854395</v>
      </c>
      <c r="P19" s="9">
        <v>94443809981</v>
      </c>
      <c r="R19" s="9">
        <v>0</v>
      </c>
      <c r="T19" s="9">
        <v>94443809981</v>
      </c>
    </row>
    <row r="20" spans="1:20" ht="21.75" customHeight="1" x14ac:dyDescent="0.2">
      <c r="A20" s="8" t="s">
        <v>292</v>
      </c>
      <c r="E20" s="8" t="s">
        <v>420</v>
      </c>
      <c r="H20" s="10">
        <v>23</v>
      </c>
      <c r="J20" s="9">
        <v>0</v>
      </c>
      <c r="L20" s="9">
        <v>0</v>
      </c>
      <c r="N20" s="9">
        <v>0</v>
      </c>
      <c r="P20" s="9">
        <v>17723668033</v>
      </c>
      <c r="R20" s="9">
        <v>0</v>
      </c>
      <c r="T20" s="9">
        <v>17723668033</v>
      </c>
    </row>
    <row r="21" spans="1:20" ht="21.75" customHeight="1" x14ac:dyDescent="0.2">
      <c r="A21" s="8" t="s">
        <v>111</v>
      </c>
      <c r="E21" s="8" t="s">
        <v>113</v>
      </c>
      <c r="H21" s="10">
        <v>23</v>
      </c>
      <c r="J21" s="9">
        <v>9183361549</v>
      </c>
      <c r="L21" s="9">
        <v>0</v>
      </c>
      <c r="N21" s="9">
        <v>9183361549</v>
      </c>
      <c r="P21" s="9">
        <v>56731901067</v>
      </c>
      <c r="R21" s="9">
        <v>0</v>
      </c>
      <c r="T21" s="9">
        <v>56731901067</v>
      </c>
    </row>
    <row r="22" spans="1:20" ht="21.75" customHeight="1" x14ac:dyDescent="0.2">
      <c r="A22" s="8" t="s">
        <v>120</v>
      </c>
      <c r="E22" s="8" t="s">
        <v>122</v>
      </c>
      <c r="H22" s="10">
        <v>23</v>
      </c>
      <c r="J22" s="9">
        <v>7012752200</v>
      </c>
      <c r="L22" s="9">
        <v>0</v>
      </c>
      <c r="N22" s="9">
        <v>7012752200</v>
      </c>
      <c r="P22" s="9">
        <v>70722569172</v>
      </c>
      <c r="R22" s="9">
        <v>0</v>
      </c>
      <c r="T22" s="9">
        <v>70722569172</v>
      </c>
    </row>
    <row r="23" spans="1:20" ht="21.75" customHeight="1" x14ac:dyDescent="0.2">
      <c r="A23" s="8" t="s">
        <v>114</v>
      </c>
      <c r="E23" s="8" t="s">
        <v>116</v>
      </c>
      <c r="H23" s="10">
        <v>23</v>
      </c>
      <c r="J23" s="9">
        <v>9316833689</v>
      </c>
      <c r="L23" s="9">
        <v>0</v>
      </c>
      <c r="N23" s="9">
        <v>9316833689</v>
      </c>
      <c r="P23" s="9">
        <v>93811427267</v>
      </c>
      <c r="R23" s="9">
        <v>0</v>
      </c>
      <c r="T23" s="9">
        <v>93811427267</v>
      </c>
    </row>
    <row r="24" spans="1:20" ht="21.75" customHeight="1" x14ac:dyDescent="0.2">
      <c r="A24" s="8" t="s">
        <v>102</v>
      </c>
      <c r="E24" s="8" t="s">
        <v>104</v>
      </c>
      <c r="H24" s="10">
        <v>23</v>
      </c>
      <c r="J24" s="9">
        <v>1658395657</v>
      </c>
      <c r="L24" s="9">
        <v>0</v>
      </c>
      <c r="N24" s="9">
        <v>1658395657</v>
      </c>
      <c r="P24" s="9">
        <v>29943954640</v>
      </c>
      <c r="R24" s="9">
        <v>0</v>
      </c>
      <c r="T24" s="9">
        <v>29943954640</v>
      </c>
    </row>
    <row r="25" spans="1:20" ht="21.75" customHeight="1" x14ac:dyDescent="0.2">
      <c r="A25" s="8" t="s">
        <v>291</v>
      </c>
      <c r="E25" s="8" t="s">
        <v>421</v>
      </c>
      <c r="H25" s="10">
        <v>23</v>
      </c>
      <c r="J25" s="9">
        <v>0</v>
      </c>
      <c r="L25" s="9">
        <v>0</v>
      </c>
      <c r="N25" s="9">
        <v>0</v>
      </c>
      <c r="P25" s="9">
        <v>38933530823</v>
      </c>
      <c r="R25" s="9">
        <v>0</v>
      </c>
      <c r="T25" s="9">
        <v>38933530823</v>
      </c>
    </row>
    <row r="26" spans="1:20" ht="21.75" customHeight="1" x14ac:dyDescent="0.2">
      <c r="A26" s="8" t="s">
        <v>117</v>
      </c>
      <c r="E26" s="8" t="s">
        <v>119</v>
      </c>
      <c r="H26" s="10">
        <v>18</v>
      </c>
      <c r="J26" s="9">
        <v>4382862152</v>
      </c>
      <c r="L26" s="9">
        <v>0</v>
      </c>
      <c r="N26" s="9">
        <v>4382862152</v>
      </c>
      <c r="P26" s="9">
        <v>43129487309</v>
      </c>
      <c r="R26" s="9">
        <v>0</v>
      </c>
      <c r="T26" s="9">
        <v>43129487309</v>
      </c>
    </row>
    <row r="27" spans="1:20" ht="21.75" customHeight="1" x14ac:dyDescent="0.2">
      <c r="A27" s="8" t="s">
        <v>290</v>
      </c>
      <c r="E27" s="8" t="s">
        <v>422</v>
      </c>
      <c r="H27" s="10">
        <v>18</v>
      </c>
      <c r="J27" s="9">
        <v>0</v>
      </c>
      <c r="L27" s="9">
        <v>0</v>
      </c>
      <c r="N27" s="9">
        <v>0</v>
      </c>
      <c r="P27" s="9">
        <v>40746425921</v>
      </c>
      <c r="R27" s="9">
        <v>0</v>
      </c>
      <c r="T27" s="9">
        <v>40746425921</v>
      </c>
    </row>
    <row r="28" spans="1:20" ht="21.75" customHeight="1" x14ac:dyDescent="0.2">
      <c r="A28" s="8" t="s">
        <v>135</v>
      </c>
      <c r="E28" s="8" t="s">
        <v>128</v>
      </c>
      <c r="H28" s="10">
        <v>20.5</v>
      </c>
      <c r="J28" s="9">
        <v>4514837890</v>
      </c>
      <c r="L28" s="9">
        <v>0</v>
      </c>
      <c r="N28" s="9">
        <v>4514837890</v>
      </c>
      <c r="P28" s="9">
        <v>43282600097</v>
      </c>
      <c r="R28" s="9">
        <v>0</v>
      </c>
      <c r="T28" s="9">
        <v>43282600097</v>
      </c>
    </row>
    <row r="29" spans="1:20" ht="21.75" customHeight="1" x14ac:dyDescent="0.2">
      <c r="A29" s="8" t="s">
        <v>132</v>
      </c>
      <c r="E29" s="8" t="s">
        <v>134</v>
      </c>
      <c r="H29" s="10">
        <v>18</v>
      </c>
      <c r="J29" s="9">
        <v>151273945</v>
      </c>
      <c r="L29" s="9">
        <v>0</v>
      </c>
      <c r="N29" s="9">
        <v>151273945</v>
      </c>
      <c r="P29" s="9">
        <v>1494903675</v>
      </c>
      <c r="R29" s="9">
        <v>0</v>
      </c>
      <c r="T29" s="9">
        <v>1494903675</v>
      </c>
    </row>
    <row r="30" spans="1:20" ht="21.75" customHeight="1" x14ac:dyDescent="0.2">
      <c r="A30" s="8" t="s">
        <v>129</v>
      </c>
      <c r="E30" s="8" t="s">
        <v>131</v>
      </c>
      <c r="H30" s="10">
        <v>18</v>
      </c>
      <c r="J30" s="9">
        <v>142745877</v>
      </c>
      <c r="L30" s="9">
        <v>0</v>
      </c>
      <c r="N30" s="9">
        <v>142745877</v>
      </c>
      <c r="P30" s="9">
        <v>1504380900</v>
      </c>
      <c r="R30" s="9">
        <v>0</v>
      </c>
      <c r="T30" s="9">
        <v>1504380900</v>
      </c>
    </row>
    <row r="31" spans="1:20" ht="21.75" customHeight="1" x14ac:dyDescent="0.2">
      <c r="A31" s="8" t="s">
        <v>288</v>
      </c>
      <c r="E31" s="8" t="s">
        <v>423</v>
      </c>
      <c r="H31" s="10">
        <v>18</v>
      </c>
      <c r="J31" s="9">
        <v>0</v>
      </c>
      <c r="L31" s="9">
        <v>0</v>
      </c>
      <c r="N31" s="9">
        <v>0</v>
      </c>
      <c r="P31" s="9">
        <v>72271657984</v>
      </c>
      <c r="R31" s="9">
        <v>0</v>
      </c>
      <c r="T31" s="9">
        <v>72271657984</v>
      </c>
    </row>
    <row r="32" spans="1:20" ht="21.75" customHeight="1" x14ac:dyDescent="0.2">
      <c r="A32" s="8" t="s">
        <v>126</v>
      </c>
      <c r="E32" s="8" t="s">
        <v>128</v>
      </c>
      <c r="H32" s="10">
        <v>18</v>
      </c>
      <c r="J32" s="9">
        <v>163635868</v>
      </c>
      <c r="L32" s="9">
        <v>0</v>
      </c>
      <c r="N32" s="9">
        <v>163635868</v>
      </c>
      <c r="P32" s="9">
        <v>1605695644</v>
      </c>
      <c r="R32" s="9">
        <v>0</v>
      </c>
      <c r="T32" s="9">
        <v>1605695644</v>
      </c>
    </row>
    <row r="33" spans="1:20" ht="21.75" customHeight="1" x14ac:dyDescent="0.2">
      <c r="A33" s="8" t="s">
        <v>287</v>
      </c>
      <c r="E33" s="8" t="s">
        <v>424</v>
      </c>
      <c r="H33" s="10">
        <v>18</v>
      </c>
      <c r="J33" s="9">
        <v>0</v>
      </c>
      <c r="L33" s="9">
        <v>0</v>
      </c>
      <c r="N33" s="9">
        <v>0</v>
      </c>
      <c r="P33" s="9">
        <v>28752157849</v>
      </c>
      <c r="R33" s="9">
        <v>0</v>
      </c>
      <c r="T33" s="9">
        <v>28752157849</v>
      </c>
    </row>
    <row r="34" spans="1:20" ht="21.75" customHeight="1" x14ac:dyDescent="0.2">
      <c r="A34" s="8" t="s">
        <v>286</v>
      </c>
      <c r="E34" s="8" t="s">
        <v>425</v>
      </c>
      <c r="H34" s="10">
        <v>18</v>
      </c>
      <c r="J34" s="9">
        <v>0</v>
      </c>
      <c r="L34" s="9">
        <v>0</v>
      </c>
      <c r="N34" s="9">
        <v>0</v>
      </c>
      <c r="P34" s="9">
        <v>5679395449</v>
      </c>
      <c r="R34" s="9">
        <v>0</v>
      </c>
      <c r="T34" s="9">
        <v>5679395449</v>
      </c>
    </row>
    <row r="35" spans="1:20" ht="21.75" customHeight="1" x14ac:dyDescent="0.2">
      <c r="A35" s="8" t="s">
        <v>285</v>
      </c>
      <c r="E35" s="8" t="s">
        <v>426</v>
      </c>
      <c r="H35" s="10">
        <v>18</v>
      </c>
      <c r="J35" s="9">
        <v>0</v>
      </c>
      <c r="L35" s="9">
        <v>0</v>
      </c>
      <c r="N35" s="9">
        <v>0</v>
      </c>
      <c r="P35" s="9">
        <v>3690017677</v>
      </c>
      <c r="R35" s="9">
        <v>0</v>
      </c>
      <c r="T35" s="9">
        <v>3690017677</v>
      </c>
    </row>
    <row r="36" spans="1:20" ht="21.75" customHeight="1" x14ac:dyDescent="0.2">
      <c r="A36" s="8" t="s">
        <v>284</v>
      </c>
      <c r="E36" s="8" t="s">
        <v>427</v>
      </c>
      <c r="H36" s="10">
        <v>18.5</v>
      </c>
      <c r="J36" s="9">
        <v>0</v>
      </c>
      <c r="L36" s="9">
        <v>0</v>
      </c>
      <c r="N36" s="9">
        <v>0</v>
      </c>
      <c r="P36" s="9">
        <v>66958105726</v>
      </c>
      <c r="R36" s="9">
        <v>0</v>
      </c>
      <c r="T36" s="9">
        <v>66958105726</v>
      </c>
    </row>
    <row r="37" spans="1:20" ht="21.75" customHeight="1" x14ac:dyDescent="0.2">
      <c r="A37" s="8" t="s">
        <v>105</v>
      </c>
      <c r="E37" s="8" t="s">
        <v>107</v>
      </c>
      <c r="H37" s="10">
        <v>18</v>
      </c>
      <c r="J37" s="9">
        <v>2834780775</v>
      </c>
      <c r="L37" s="9">
        <v>0</v>
      </c>
      <c r="N37" s="9">
        <v>2834780775</v>
      </c>
      <c r="P37" s="9">
        <v>28366494915</v>
      </c>
      <c r="R37" s="9">
        <v>0</v>
      </c>
      <c r="T37" s="9">
        <v>28366494915</v>
      </c>
    </row>
    <row r="38" spans="1:20" ht="21.75" customHeight="1" x14ac:dyDescent="0.2">
      <c r="A38" s="11" t="s">
        <v>283</v>
      </c>
      <c r="C38" s="12"/>
      <c r="E38" s="11" t="s">
        <v>428</v>
      </c>
      <c r="H38" s="14">
        <v>17</v>
      </c>
      <c r="J38" s="13">
        <v>0</v>
      </c>
      <c r="L38" s="13">
        <v>0</v>
      </c>
      <c r="N38" s="13">
        <v>0</v>
      </c>
      <c r="P38" s="13">
        <v>29758423031</v>
      </c>
      <c r="R38" s="13">
        <v>0</v>
      </c>
      <c r="T38" s="13">
        <v>29758423031</v>
      </c>
    </row>
    <row r="39" spans="1:20" ht="21.75" customHeight="1" x14ac:dyDescent="0.2">
      <c r="A39" s="8" t="s">
        <v>438</v>
      </c>
      <c r="E39" s="8" t="s">
        <v>439</v>
      </c>
      <c r="H39" s="10" t="s">
        <v>440</v>
      </c>
      <c r="J39" s="9">
        <v>8661952000</v>
      </c>
      <c r="L39" s="13">
        <v>0</v>
      </c>
      <c r="N39" s="9">
        <f>J39</f>
        <v>8661952000</v>
      </c>
      <c r="P39" s="9">
        <v>46894016000</v>
      </c>
      <c r="R39" s="9"/>
      <c r="T39" s="9">
        <f>P39</f>
        <v>46894016000</v>
      </c>
    </row>
    <row r="40" spans="1:20" ht="21.75" customHeight="1" x14ac:dyDescent="0.2">
      <c r="A40" s="15" t="s">
        <v>38</v>
      </c>
      <c r="C40" s="16"/>
      <c r="E40" s="16"/>
      <c r="H40" s="16"/>
      <c r="J40" s="16">
        <f>SUM(J8:J39)</f>
        <v>156946987272</v>
      </c>
      <c r="L40" s="16">
        <v>0</v>
      </c>
      <c r="N40" s="16">
        <f>SUM(N8:N39)</f>
        <v>156946987272</v>
      </c>
      <c r="P40" s="16">
        <f>SUM(P8:P39)</f>
        <v>1455803741503</v>
      </c>
      <c r="R40" s="16">
        <v>0</v>
      </c>
      <c r="T40" s="16">
        <f>SUM(T8:T39)</f>
        <v>1455803741503</v>
      </c>
    </row>
    <row r="41" spans="1:20" x14ac:dyDescent="0.2">
      <c r="T41" s="29"/>
    </row>
    <row r="42" spans="1:20" x14ac:dyDescent="0.2">
      <c r="T42" s="32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2"/>
  <sheetViews>
    <sheetView rightToLeft="1" view="pageBreakPreview" topLeftCell="A131" zoomScale="90" zoomScaleNormal="100" zoomScaleSheetLayoutView="90" workbookViewId="0">
      <selection activeCell="G152" sqref="G152"/>
    </sheetView>
  </sheetViews>
  <sheetFormatPr defaultRowHeight="12.75" x14ac:dyDescent="0.2"/>
  <cols>
    <col min="1" max="1" width="66.42578125" bestFit="1" customWidth="1"/>
    <col min="2" max="2" width="1.28515625" customWidth="1"/>
    <col min="3" max="3" width="16" bestFit="1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7.570312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69" t="s">
        <v>429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4.45" customHeight="1" x14ac:dyDescent="0.2">
      <c r="A6" s="65" t="s">
        <v>229</v>
      </c>
      <c r="C6" s="65" t="s">
        <v>245</v>
      </c>
      <c r="D6" s="65"/>
      <c r="E6" s="65"/>
      <c r="F6" s="65"/>
      <c r="G6" s="65"/>
      <c r="I6" s="65" t="s">
        <v>246</v>
      </c>
      <c r="J6" s="65"/>
      <c r="K6" s="65"/>
      <c r="L6" s="65"/>
      <c r="M6" s="65"/>
    </row>
    <row r="7" spans="1:13" ht="29.1" customHeight="1" x14ac:dyDescent="0.2">
      <c r="A7" s="65"/>
      <c r="C7" s="19" t="s">
        <v>413</v>
      </c>
      <c r="D7" s="3"/>
      <c r="E7" s="19" t="s">
        <v>400</v>
      </c>
      <c r="F7" s="3"/>
      <c r="G7" s="19" t="s">
        <v>414</v>
      </c>
      <c r="I7" s="19" t="s">
        <v>413</v>
      </c>
      <c r="J7" s="3"/>
      <c r="K7" s="19" t="s">
        <v>400</v>
      </c>
      <c r="L7" s="3"/>
      <c r="M7" s="19" t="s">
        <v>414</v>
      </c>
    </row>
    <row r="8" spans="1:13" ht="21.75" customHeight="1" x14ac:dyDescent="0.2">
      <c r="A8" s="5" t="s">
        <v>174</v>
      </c>
      <c r="C8" s="6">
        <v>322703</v>
      </c>
      <c r="E8" s="6">
        <v>0</v>
      </c>
      <c r="G8" s="6">
        <v>322703</v>
      </c>
      <c r="I8" s="6">
        <v>10839739</v>
      </c>
      <c r="K8" s="6">
        <v>0</v>
      </c>
      <c r="M8" s="6">
        <v>10839739</v>
      </c>
    </row>
    <row r="9" spans="1:13" ht="21.75" customHeight="1" x14ac:dyDescent="0.2">
      <c r="A9" s="8" t="s">
        <v>299</v>
      </c>
      <c r="C9" s="9">
        <v>0</v>
      </c>
      <c r="E9" s="9">
        <v>0</v>
      </c>
      <c r="G9" s="9">
        <v>0</v>
      </c>
      <c r="I9" s="9">
        <v>3748901</v>
      </c>
      <c r="K9" s="9">
        <v>0</v>
      </c>
      <c r="M9" s="9">
        <v>3748901</v>
      </c>
    </row>
    <row r="10" spans="1:13" ht="21.75" customHeight="1" x14ac:dyDescent="0.2">
      <c r="A10" s="8" t="s">
        <v>175</v>
      </c>
      <c r="C10" s="9">
        <v>1085401</v>
      </c>
      <c r="E10" s="9">
        <v>0</v>
      </c>
      <c r="G10" s="9">
        <v>1085401</v>
      </c>
      <c r="I10" s="9">
        <v>6321530</v>
      </c>
      <c r="K10" s="9">
        <v>0</v>
      </c>
      <c r="M10" s="9">
        <v>6321530</v>
      </c>
    </row>
    <row r="11" spans="1:13" ht="21.75" customHeight="1" x14ac:dyDescent="0.2">
      <c r="A11" s="8" t="s">
        <v>300</v>
      </c>
      <c r="C11" s="9">
        <v>0</v>
      </c>
      <c r="E11" s="9">
        <v>0</v>
      </c>
      <c r="G11" s="9">
        <v>0</v>
      </c>
      <c r="I11" s="9">
        <v>277505</v>
      </c>
      <c r="K11" s="9">
        <v>0</v>
      </c>
      <c r="M11" s="9">
        <v>277505</v>
      </c>
    </row>
    <row r="12" spans="1:13" ht="21.75" customHeight="1" x14ac:dyDescent="0.2">
      <c r="A12" s="8" t="s">
        <v>177</v>
      </c>
      <c r="C12" s="9">
        <v>7832</v>
      </c>
      <c r="E12" s="9">
        <v>0</v>
      </c>
      <c r="G12" s="9">
        <v>7832</v>
      </c>
      <c r="I12" s="9">
        <v>241810</v>
      </c>
      <c r="K12" s="9">
        <v>0</v>
      </c>
      <c r="M12" s="9">
        <v>241810</v>
      </c>
    </row>
    <row r="13" spans="1:13" ht="21.75" customHeight="1" x14ac:dyDescent="0.2">
      <c r="A13" s="8" t="s">
        <v>178</v>
      </c>
      <c r="C13" s="9">
        <v>0</v>
      </c>
      <c r="E13" s="9">
        <v>0</v>
      </c>
      <c r="G13" s="9">
        <v>0</v>
      </c>
      <c r="I13" s="9">
        <v>121988</v>
      </c>
      <c r="K13" s="9">
        <v>0</v>
      </c>
      <c r="M13" s="9">
        <v>121988</v>
      </c>
    </row>
    <row r="14" spans="1:13" ht="21.75" customHeight="1" x14ac:dyDescent="0.2">
      <c r="A14" s="8" t="s">
        <v>179</v>
      </c>
      <c r="C14" s="9">
        <v>1156721304</v>
      </c>
      <c r="E14" s="9">
        <v>9979163</v>
      </c>
      <c r="G14" s="9">
        <v>1146742141</v>
      </c>
      <c r="I14" s="9">
        <v>1156721304</v>
      </c>
      <c r="K14" s="9">
        <v>9979163</v>
      </c>
      <c r="M14" s="9">
        <v>1146742141</v>
      </c>
    </row>
    <row r="15" spans="1:13" ht="21.75" customHeight="1" x14ac:dyDescent="0.2">
      <c r="A15" s="8" t="s">
        <v>180</v>
      </c>
      <c r="C15" s="9">
        <v>28102</v>
      </c>
      <c r="E15" s="9">
        <v>0</v>
      </c>
      <c r="G15" s="9">
        <v>28102</v>
      </c>
      <c r="I15" s="9">
        <v>13539824</v>
      </c>
      <c r="K15" s="9">
        <v>0</v>
      </c>
      <c r="M15" s="9">
        <v>13539824</v>
      </c>
    </row>
    <row r="16" spans="1:13" ht="21.75" customHeight="1" x14ac:dyDescent="0.2">
      <c r="A16" s="8" t="s">
        <v>181</v>
      </c>
      <c r="C16" s="9">
        <v>31821</v>
      </c>
      <c r="E16" s="9">
        <v>0</v>
      </c>
      <c r="G16" s="9">
        <v>31821</v>
      </c>
      <c r="I16" s="9">
        <v>218738</v>
      </c>
      <c r="K16" s="9">
        <v>0</v>
      </c>
      <c r="M16" s="9">
        <v>218738</v>
      </c>
    </row>
    <row r="17" spans="1:13" ht="21.75" customHeight="1" x14ac:dyDescent="0.2">
      <c r="A17" s="8" t="s">
        <v>182</v>
      </c>
      <c r="C17" s="9">
        <v>250409820</v>
      </c>
      <c r="E17" s="9">
        <v>-95240</v>
      </c>
      <c r="G17" s="9">
        <v>250505060</v>
      </c>
      <c r="I17" s="9">
        <v>2554180164</v>
      </c>
      <c r="K17" s="9">
        <v>2996754</v>
      </c>
      <c r="M17" s="9">
        <v>2551183410</v>
      </c>
    </row>
    <row r="18" spans="1:13" ht="21.75" customHeight="1" x14ac:dyDescent="0.2">
      <c r="A18" s="8" t="s">
        <v>301</v>
      </c>
      <c r="C18" s="9">
        <v>0</v>
      </c>
      <c r="E18" s="9">
        <v>0</v>
      </c>
      <c r="G18" s="9">
        <v>0</v>
      </c>
      <c r="I18" s="9">
        <v>12251</v>
      </c>
      <c r="K18" s="9">
        <v>0</v>
      </c>
      <c r="M18" s="9">
        <v>12251</v>
      </c>
    </row>
    <row r="19" spans="1:13" ht="21.75" customHeight="1" x14ac:dyDescent="0.2">
      <c r="A19" s="8" t="s">
        <v>302</v>
      </c>
      <c r="C19" s="9">
        <v>0</v>
      </c>
      <c r="E19" s="9">
        <v>0</v>
      </c>
      <c r="G19" s="9">
        <v>0</v>
      </c>
      <c r="I19" s="9">
        <v>14420550390</v>
      </c>
      <c r="K19" s="9">
        <v>0</v>
      </c>
      <c r="M19" s="9">
        <v>14420550390</v>
      </c>
    </row>
    <row r="20" spans="1:13" ht="21.75" customHeight="1" x14ac:dyDescent="0.2">
      <c r="A20" s="8" t="s">
        <v>303</v>
      </c>
      <c r="C20" s="9">
        <v>0</v>
      </c>
      <c r="E20" s="9">
        <v>0</v>
      </c>
      <c r="G20" s="9">
        <v>0</v>
      </c>
      <c r="I20" s="9">
        <v>6864657570</v>
      </c>
      <c r="K20" s="9">
        <v>18915254</v>
      </c>
      <c r="M20" s="9">
        <v>6845742316</v>
      </c>
    </row>
    <row r="21" spans="1:13" ht="21.75" customHeight="1" x14ac:dyDescent="0.2">
      <c r="A21" s="8" t="s">
        <v>304</v>
      </c>
      <c r="C21" s="9">
        <v>0</v>
      </c>
      <c r="E21" s="9">
        <v>0</v>
      </c>
      <c r="G21" s="9">
        <v>0</v>
      </c>
      <c r="I21" s="9">
        <v>8110465782</v>
      </c>
      <c r="K21" s="9">
        <v>3491503</v>
      </c>
      <c r="M21" s="9">
        <v>8106974279</v>
      </c>
    </row>
    <row r="22" spans="1:13" ht="21.75" customHeight="1" x14ac:dyDescent="0.2">
      <c r="A22" s="8" t="s">
        <v>305</v>
      </c>
      <c r="C22" s="9">
        <v>0</v>
      </c>
      <c r="E22" s="9">
        <v>0</v>
      </c>
      <c r="G22" s="9">
        <v>0</v>
      </c>
      <c r="I22" s="9">
        <v>54315205505</v>
      </c>
      <c r="K22" s="9">
        <v>63887221</v>
      </c>
      <c r="M22" s="9">
        <v>54251318284</v>
      </c>
    </row>
    <row r="23" spans="1:13" ht="21.75" customHeight="1" x14ac:dyDescent="0.2">
      <c r="A23" s="8" t="s">
        <v>306</v>
      </c>
      <c r="C23" s="9">
        <v>0</v>
      </c>
      <c r="E23" s="9">
        <v>0</v>
      </c>
      <c r="G23" s="9">
        <v>0</v>
      </c>
      <c r="I23" s="9">
        <v>2542465755</v>
      </c>
      <c r="K23" s="9">
        <v>3358156</v>
      </c>
      <c r="M23" s="9">
        <v>2539107599</v>
      </c>
    </row>
    <row r="24" spans="1:13" ht="21.75" customHeight="1" x14ac:dyDescent="0.2">
      <c r="A24" s="8" t="s">
        <v>307</v>
      </c>
      <c r="C24" s="9">
        <v>0</v>
      </c>
      <c r="E24" s="9">
        <v>0</v>
      </c>
      <c r="G24" s="9">
        <v>0</v>
      </c>
      <c r="I24" s="9">
        <v>8712328771</v>
      </c>
      <c r="K24" s="9">
        <v>23698793</v>
      </c>
      <c r="M24" s="9">
        <v>8688629978</v>
      </c>
    </row>
    <row r="25" spans="1:13" ht="21.75" customHeight="1" x14ac:dyDescent="0.2">
      <c r="A25" s="8" t="s">
        <v>308</v>
      </c>
      <c r="C25" s="9">
        <v>0</v>
      </c>
      <c r="E25" s="9">
        <v>0</v>
      </c>
      <c r="G25" s="9">
        <v>0</v>
      </c>
      <c r="I25" s="9">
        <v>97545205476</v>
      </c>
      <c r="K25" s="9">
        <v>8099754</v>
      </c>
      <c r="M25" s="9">
        <v>97537105722</v>
      </c>
    </row>
    <row r="26" spans="1:13" ht="21.75" customHeight="1" x14ac:dyDescent="0.2">
      <c r="A26" s="8" t="s">
        <v>183</v>
      </c>
      <c r="C26" s="9">
        <v>30776</v>
      </c>
      <c r="E26" s="9">
        <v>0</v>
      </c>
      <c r="G26" s="9">
        <v>30776</v>
      </c>
      <c r="I26" s="9">
        <v>208155</v>
      </c>
      <c r="K26" s="9">
        <v>0</v>
      </c>
      <c r="M26" s="9">
        <v>208155</v>
      </c>
    </row>
    <row r="27" spans="1:13" ht="21.75" customHeight="1" x14ac:dyDescent="0.2">
      <c r="A27" s="8" t="s">
        <v>309</v>
      </c>
      <c r="C27" s="9">
        <v>0</v>
      </c>
      <c r="E27" s="9">
        <v>0</v>
      </c>
      <c r="G27" s="9">
        <v>0</v>
      </c>
      <c r="I27" s="9">
        <v>69586085569</v>
      </c>
      <c r="K27" s="9">
        <v>1755786</v>
      </c>
      <c r="M27" s="9">
        <v>69584329783</v>
      </c>
    </row>
    <row r="28" spans="1:13" ht="21.75" customHeight="1" x14ac:dyDescent="0.2">
      <c r="A28" s="8" t="s">
        <v>310</v>
      </c>
      <c r="C28" s="9">
        <v>0</v>
      </c>
      <c r="E28" s="9">
        <v>0</v>
      </c>
      <c r="G28" s="9">
        <v>0</v>
      </c>
      <c r="I28" s="9">
        <v>60727868851</v>
      </c>
      <c r="K28" s="9">
        <v>6176589</v>
      </c>
      <c r="M28" s="9">
        <v>60721692262</v>
      </c>
    </row>
    <row r="29" spans="1:13" ht="21.75" customHeight="1" x14ac:dyDescent="0.2">
      <c r="A29" s="8" t="s">
        <v>311</v>
      </c>
      <c r="C29" s="9">
        <v>0</v>
      </c>
      <c r="E29" s="9">
        <v>0</v>
      </c>
      <c r="G29" s="9">
        <v>0</v>
      </c>
      <c r="I29" s="9">
        <v>87790684930</v>
      </c>
      <c r="K29" s="9">
        <v>22301583</v>
      </c>
      <c r="M29" s="9">
        <v>87768383347</v>
      </c>
    </row>
    <row r="30" spans="1:13" ht="21.75" customHeight="1" x14ac:dyDescent="0.2">
      <c r="A30" s="8" t="s">
        <v>312</v>
      </c>
      <c r="C30" s="9">
        <v>0</v>
      </c>
      <c r="E30" s="9">
        <v>0</v>
      </c>
      <c r="G30" s="9">
        <v>0</v>
      </c>
      <c r="I30" s="9">
        <v>18082191781</v>
      </c>
      <c r="K30" s="9">
        <v>14364947</v>
      </c>
      <c r="M30" s="9">
        <v>18067826834</v>
      </c>
    </row>
    <row r="31" spans="1:13" ht="21.75" customHeight="1" x14ac:dyDescent="0.2">
      <c r="A31" s="8" t="s">
        <v>313</v>
      </c>
      <c r="C31" s="9">
        <v>0</v>
      </c>
      <c r="E31" s="9">
        <v>0</v>
      </c>
      <c r="G31" s="9">
        <v>0</v>
      </c>
      <c r="I31" s="9">
        <v>4109589040</v>
      </c>
      <c r="K31" s="9">
        <v>0</v>
      </c>
      <c r="M31" s="9">
        <v>4109589040</v>
      </c>
    </row>
    <row r="32" spans="1:13" ht="21.75" customHeight="1" x14ac:dyDescent="0.2">
      <c r="A32" s="8" t="s">
        <v>314</v>
      </c>
      <c r="C32" s="9">
        <v>0</v>
      </c>
      <c r="E32" s="9">
        <v>0</v>
      </c>
      <c r="G32" s="9">
        <v>0</v>
      </c>
      <c r="I32" s="9">
        <v>13964754478</v>
      </c>
      <c r="K32" s="9">
        <v>0</v>
      </c>
      <c r="M32" s="9">
        <v>13964754478</v>
      </c>
    </row>
    <row r="33" spans="1:13" ht="21.75" customHeight="1" x14ac:dyDescent="0.2">
      <c r="A33" s="8" t="s">
        <v>315</v>
      </c>
      <c r="C33" s="9">
        <v>0</v>
      </c>
      <c r="E33" s="9">
        <v>0</v>
      </c>
      <c r="G33" s="9">
        <v>0</v>
      </c>
      <c r="I33" s="9">
        <v>10918032782</v>
      </c>
      <c r="K33" s="9">
        <v>0</v>
      </c>
      <c r="M33" s="9">
        <v>10918032782</v>
      </c>
    </row>
    <row r="34" spans="1:13" ht="21.75" customHeight="1" x14ac:dyDescent="0.2">
      <c r="A34" s="8" t="s">
        <v>316</v>
      </c>
      <c r="C34" s="9">
        <v>0</v>
      </c>
      <c r="E34" s="9">
        <v>0</v>
      </c>
      <c r="G34" s="9">
        <v>0</v>
      </c>
      <c r="I34" s="9">
        <v>4438356164</v>
      </c>
      <c r="K34" s="9">
        <v>0</v>
      </c>
      <c r="M34" s="9">
        <v>4438356164</v>
      </c>
    </row>
    <row r="35" spans="1:13" ht="21.75" customHeight="1" x14ac:dyDescent="0.2">
      <c r="A35" s="8" t="s">
        <v>317</v>
      </c>
      <c r="C35" s="9">
        <v>0</v>
      </c>
      <c r="E35" s="9">
        <v>0</v>
      </c>
      <c r="G35" s="9">
        <v>0</v>
      </c>
      <c r="I35" s="9">
        <v>4602739726</v>
      </c>
      <c r="K35" s="9">
        <v>0</v>
      </c>
      <c r="M35" s="9">
        <v>4602739726</v>
      </c>
    </row>
    <row r="36" spans="1:13" ht="21.75" customHeight="1" x14ac:dyDescent="0.2">
      <c r="A36" s="8" t="s">
        <v>318</v>
      </c>
      <c r="C36" s="9">
        <v>0</v>
      </c>
      <c r="E36" s="9">
        <v>0</v>
      </c>
      <c r="G36" s="9">
        <v>0</v>
      </c>
      <c r="I36" s="9">
        <v>8126229768</v>
      </c>
      <c r="K36" s="9">
        <v>0</v>
      </c>
      <c r="M36" s="9">
        <v>8126229768</v>
      </c>
    </row>
    <row r="37" spans="1:13" ht="21.75" customHeight="1" x14ac:dyDescent="0.2">
      <c r="A37" s="8" t="s">
        <v>319</v>
      </c>
      <c r="C37" s="9">
        <v>0</v>
      </c>
      <c r="E37" s="9">
        <v>0</v>
      </c>
      <c r="G37" s="9">
        <v>0</v>
      </c>
      <c r="I37" s="9">
        <v>2712328767</v>
      </c>
      <c r="K37" s="9">
        <v>0</v>
      </c>
      <c r="M37" s="9">
        <v>2712328767</v>
      </c>
    </row>
    <row r="38" spans="1:13" ht="21.75" customHeight="1" x14ac:dyDescent="0.2">
      <c r="A38" s="8" t="s">
        <v>320</v>
      </c>
      <c r="C38" s="9">
        <v>0</v>
      </c>
      <c r="E38" s="9">
        <v>0</v>
      </c>
      <c r="G38" s="9">
        <v>0</v>
      </c>
      <c r="I38" s="9">
        <v>7011475405</v>
      </c>
      <c r="K38" s="9">
        <v>0</v>
      </c>
      <c r="M38" s="9">
        <v>7011475405</v>
      </c>
    </row>
    <row r="39" spans="1:13" ht="21.75" customHeight="1" x14ac:dyDescent="0.2">
      <c r="A39" s="8" t="s">
        <v>321</v>
      </c>
      <c r="C39" s="9">
        <v>0</v>
      </c>
      <c r="E39" s="9">
        <v>0</v>
      </c>
      <c r="G39" s="9">
        <v>0</v>
      </c>
      <c r="I39" s="9">
        <v>88790163934</v>
      </c>
      <c r="K39" s="9">
        <v>0</v>
      </c>
      <c r="M39" s="9">
        <v>88790163934</v>
      </c>
    </row>
    <row r="40" spans="1:13" ht="21.75" customHeight="1" x14ac:dyDescent="0.2">
      <c r="A40" s="8" t="s">
        <v>322</v>
      </c>
      <c r="C40" s="9">
        <v>0</v>
      </c>
      <c r="E40" s="9">
        <v>0</v>
      </c>
      <c r="G40" s="9">
        <v>0</v>
      </c>
      <c r="I40" s="9">
        <v>22208196989</v>
      </c>
      <c r="K40" s="9">
        <v>0</v>
      </c>
      <c r="M40" s="9">
        <v>22208196989</v>
      </c>
    </row>
    <row r="41" spans="1:13" ht="21.75" customHeight="1" x14ac:dyDescent="0.2">
      <c r="A41" s="8" t="s">
        <v>323</v>
      </c>
      <c r="C41" s="9">
        <v>0</v>
      </c>
      <c r="E41" s="9">
        <v>0</v>
      </c>
      <c r="G41" s="9">
        <v>0</v>
      </c>
      <c r="I41" s="9">
        <v>14795081967</v>
      </c>
      <c r="K41" s="9">
        <v>0</v>
      </c>
      <c r="M41" s="9">
        <v>14795081967</v>
      </c>
    </row>
    <row r="42" spans="1:13" ht="21.75" customHeight="1" x14ac:dyDescent="0.2">
      <c r="A42" s="8" t="s">
        <v>324</v>
      </c>
      <c r="C42" s="9">
        <v>0</v>
      </c>
      <c r="E42" s="9">
        <v>0</v>
      </c>
      <c r="G42" s="9">
        <v>0</v>
      </c>
      <c r="I42" s="9">
        <v>47500000000</v>
      </c>
      <c r="K42" s="9">
        <v>0</v>
      </c>
      <c r="M42" s="9">
        <v>47500000000</v>
      </c>
    </row>
    <row r="43" spans="1:13" ht="21.75" customHeight="1" x14ac:dyDescent="0.2">
      <c r="A43" s="8" t="s">
        <v>325</v>
      </c>
      <c r="C43" s="9">
        <v>0</v>
      </c>
      <c r="E43" s="9">
        <v>0</v>
      </c>
      <c r="G43" s="9">
        <v>0</v>
      </c>
      <c r="I43" s="9">
        <v>39190410958</v>
      </c>
      <c r="K43" s="9">
        <v>0</v>
      </c>
      <c r="M43" s="9">
        <v>39190410958</v>
      </c>
    </row>
    <row r="44" spans="1:13" ht="21.75" customHeight="1" x14ac:dyDescent="0.2">
      <c r="A44" s="8" t="s">
        <v>326</v>
      </c>
      <c r="C44" s="9">
        <v>0</v>
      </c>
      <c r="E44" s="9">
        <v>0</v>
      </c>
      <c r="G44" s="9">
        <v>0</v>
      </c>
      <c r="I44" s="9">
        <v>72552397257</v>
      </c>
      <c r="K44" s="9">
        <v>0</v>
      </c>
      <c r="M44" s="9">
        <v>72552397257</v>
      </c>
    </row>
    <row r="45" spans="1:13" ht="21.75" customHeight="1" x14ac:dyDescent="0.2">
      <c r="A45" s="8" t="s">
        <v>327</v>
      </c>
      <c r="C45" s="9">
        <v>0</v>
      </c>
      <c r="E45" s="9">
        <v>0</v>
      </c>
      <c r="G45" s="9">
        <v>0</v>
      </c>
      <c r="I45" s="9">
        <v>29506953426</v>
      </c>
      <c r="K45" s="9">
        <v>0</v>
      </c>
      <c r="M45" s="9">
        <v>29506953426</v>
      </c>
    </row>
    <row r="46" spans="1:13" ht="21.75" customHeight="1" x14ac:dyDescent="0.2">
      <c r="A46" s="8" t="s">
        <v>328</v>
      </c>
      <c r="C46" s="9">
        <v>0</v>
      </c>
      <c r="E46" s="9">
        <v>0</v>
      </c>
      <c r="G46" s="9">
        <v>0</v>
      </c>
      <c r="I46" s="9">
        <v>12189972602</v>
      </c>
      <c r="K46" s="9">
        <v>0</v>
      </c>
      <c r="M46" s="9">
        <v>12189972602</v>
      </c>
    </row>
    <row r="47" spans="1:13" ht="21.75" customHeight="1" x14ac:dyDescent="0.2">
      <c r="A47" s="8" t="s">
        <v>329</v>
      </c>
      <c r="C47" s="9">
        <v>0</v>
      </c>
      <c r="E47" s="9">
        <v>0</v>
      </c>
      <c r="G47" s="9">
        <v>0</v>
      </c>
      <c r="I47" s="9">
        <v>2499999996</v>
      </c>
      <c r="K47" s="9">
        <v>0</v>
      </c>
      <c r="M47" s="9">
        <v>2499999996</v>
      </c>
    </row>
    <row r="48" spans="1:13" ht="21.75" customHeight="1" x14ac:dyDescent="0.2">
      <c r="A48" s="8" t="s">
        <v>330</v>
      </c>
      <c r="C48" s="9">
        <v>0</v>
      </c>
      <c r="E48" s="9">
        <v>0</v>
      </c>
      <c r="G48" s="9">
        <v>0</v>
      </c>
      <c r="I48" s="9">
        <v>1696721309</v>
      </c>
      <c r="K48" s="9">
        <v>0</v>
      </c>
      <c r="M48" s="9">
        <v>1696721309</v>
      </c>
    </row>
    <row r="49" spans="1:13" ht="21.75" customHeight="1" x14ac:dyDescent="0.2">
      <c r="A49" s="8" t="s">
        <v>184</v>
      </c>
      <c r="C49" s="9">
        <v>2085420</v>
      </c>
      <c r="E49" s="9">
        <v>0</v>
      </c>
      <c r="G49" s="9">
        <v>2085420</v>
      </c>
      <c r="I49" s="9">
        <v>4200355</v>
      </c>
      <c r="K49" s="9">
        <v>0</v>
      </c>
      <c r="M49" s="9">
        <v>4200355</v>
      </c>
    </row>
    <row r="50" spans="1:13" ht="21.75" customHeight="1" x14ac:dyDescent="0.2">
      <c r="A50" s="8" t="s">
        <v>331</v>
      </c>
      <c r="C50" s="9">
        <v>0</v>
      </c>
      <c r="E50" s="9">
        <v>0</v>
      </c>
      <c r="G50" s="9">
        <v>0</v>
      </c>
      <c r="I50" s="9">
        <v>21698617260</v>
      </c>
      <c r="K50" s="9">
        <v>0</v>
      </c>
      <c r="M50" s="9">
        <v>21698617260</v>
      </c>
    </row>
    <row r="51" spans="1:13" ht="21.75" customHeight="1" x14ac:dyDescent="0.2">
      <c r="A51" s="8" t="s">
        <v>332</v>
      </c>
      <c r="C51" s="9">
        <v>0</v>
      </c>
      <c r="E51" s="9">
        <v>0</v>
      </c>
      <c r="G51" s="9">
        <v>0</v>
      </c>
      <c r="I51" s="9">
        <v>10614754097</v>
      </c>
      <c r="K51" s="9">
        <v>0</v>
      </c>
      <c r="M51" s="9">
        <v>10614754097</v>
      </c>
    </row>
    <row r="52" spans="1:13" ht="21.75" customHeight="1" x14ac:dyDescent="0.2">
      <c r="A52" s="8" t="s">
        <v>333</v>
      </c>
      <c r="C52" s="9">
        <v>0</v>
      </c>
      <c r="E52" s="9">
        <v>0</v>
      </c>
      <c r="G52" s="9">
        <v>0</v>
      </c>
      <c r="I52" s="9">
        <v>5833438356</v>
      </c>
      <c r="K52" s="9">
        <v>0</v>
      </c>
      <c r="M52" s="9">
        <v>5833438356</v>
      </c>
    </row>
    <row r="53" spans="1:13" ht="21.75" customHeight="1" x14ac:dyDescent="0.2">
      <c r="A53" s="8" t="s">
        <v>334</v>
      </c>
      <c r="C53" s="9">
        <v>0</v>
      </c>
      <c r="E53" s="9">
        <v>0</v>
      </c>
      <c r="G53" s="9">
        <v>0</v>
      </c>
      <c r="I53" s="9">
        <v>8675409834</v>
      </c>
      <c r="K53" s="9">
        <v>0</v>
      </c>
      <c r="M53" s="9">
        <v>8675409834</v>
      </c>
    </row>
    <row r="54" spans="1:13" ht="21.75" customHeight="1" x14ac:dyDescent="0.2">
      <c r="A54" s="8" t="s">
        <v>335</v>
      </c>
      <c r="C54" s="9">
        <v>0</v>
      </c>
      <c r="E54" s="9">
        <v>0</v>
      </c>
      <c r="G54" s="9">
        <v>0</v>
      </c>
      <c r="I54" s="9">
        <v>7370136986</v>
      </c>
      <c r="K54" s="9">
        <v>0</v>
      </c>
      <c r="M54" s="9">
        <v>7370136986</v>
      </c>
    </row>
    <row r="55" spans="1:13" ht="21.75" customHeight="1" x14ac:dyDescent="0.2">
      <c r="A55" s="8" t="s">
        <v>336</v>
      </c>
      <c r="C55" s="9">
        <v>0</v>
      </c>
      <c r="E55" s="9">
        <v>0</v>
      </c>
      <c r="G55" s="9">
        <v>0</v>
      </c>
      <c r="I55" s="9">
        <v>20034427739</v>
      </c>
      <c r="K55" s="9">
        <v>0</v>
      </c>
      <c r="M55" s="9">
        <v>20034427739</v>
      </c>
    </row>
    <row r="56" spans="1:13" ht="21.75" customHeight="1" x14ac:dyDescent="0.2">
      <c r="A56" s="8" t="s">
        <v>337</v>
      </c>
      <c r="C56" s="9">
        <v>0</v>
      </c>
      <c r="E56" s="9">
        <v>0</v>
      </c>
      <c r="G56" s="9">
        <v>0</v>
      </c>
      <c r="I56" s="9">
        <v>15844262292</v>
      </c>
      <c r="K56" s="9">
        <v>0</v>
      </c>
      <c r="M56" s="9">
        <v>15844262292</v>
      </c>
    </row>
    <row r="57" spans="1:13" ht="21.75" customHeight="1" x14ac:dyDescent="0.2">
      <c r="A57" s="8" t="s">
        <v>338</v>
      </c>
      <c r="C57" s="9">
        <v>0</v>
      </c>
      <c r="E57" s="9">
        <v>0</v>
      </c>
      <c r="G57" s="9">
        <v>0</v>
      </c>
      <c r="I57" s="9">
        <v>7854794520</v>
      </c>
      <c r="K57" s="9">
        <v>0</v>
      </c>
      <c r="M57" s="9">
        <v>7854794520</v>
      </c>
    </row>
    <row r="58" spans="1:13" ht="21.75" customHeight="1" x14ac:dyDescent="0.2">
      <c r="A58" s="8" t="s">
        <v>339</v>
      </c>
      <c r="C58" s="9">
        <v>0</v>
      </c>
      <c r="E58" s="9">
        <v>0</v>
      </c>
      <c r="G58" s="9">
        <v>0</v>
      </c>
      <c r="I58" s="9">
        <v>2948054794</v>
      </c>
      <c r="K58" s="9">
        <v>0</v>
      </c>
      <c r="M58" s="9">
        <v>2948054794</v>
      </c>
    </row>
    <row r="59" spans="1:13" ht="21.75" customHeight="1" x14ac:dyDescent="0.2">
      <c r="A59" s="8" t="s">
        <v>340</v>
      </c>
      <c r="C59" s="9">
        <v>0</v>
      </c>
      <c r="E59" s="9">
        <v>0</v>
      </c>
      <c r="G59" s="9">
        <v>0</v>
      </c>
      <c r="I59" s="9">
        <v>12459016391</v>
      </c>
      <c r="K59" s="9">
        <v>0</v>
      </c>
      <c r="M59" s="9">
        <v>12459016391</v>
      </c>
    </row>
    <row r="60" spans="1:13" ht="21.75" customHeight="1" x14ac:dyDescent="0.2">
      <c r="A60" s="8" t="s">
        <v>341</v>
      </c>
      <c r="C60" s="9">
        <v>0</v>
      </c>
      <c r="E60" s="9">
        <v>0</v>
      </c>
      <c r="G60" s="9">
        <v>0</v>
      </c>
      <c r="I60" s="9">
        <v>12701369863</v>
      </c>
      <c r="K60" s="9">
        <v>0</v>
      </c>
      <c r="M60" s="9">
        <v>12701369863</v>
      </c>
    </row>
    <row r="61" spans="1:13" ht="21.75" customHeight="1" x14ac:dyDescent="0.2">
      <c r="A61" s="8" t="s">
        <v>342</v>
      </c>
      <c r="C61" s="9">
        <v>0</v>
      </c>
      <c r="E61" s="9">
        <v>0</v>
      </c>
      <c r="G61" s="9">
        <v>0</v>
      </c>
      <c r="I61" s="9">
        <v>5565205477</v>
      </c>
      <c r="K61" s="9">
        <v>0</v>
      </c>
      <c r="M61" s="9">
        <v>5565205477</v>
      </c>
    </row>
    <row r="62" spans="1:13" ht="21.75" customHeight="1" x14ac:dyDescent="0.2">
      <c r="A62" s="8" t="s">
        <v>343</v>
      </c>
      <c r="C62" s="9">
        <v>0</v>
      </c>
      <c r="E62" s="9">
        <v>0</v>
      </c>
      <c r="G62" s="9">
        <v>0</v>
      </c>
      <c r="I62" s="9">
        <v>4303278686</v>
      </c>
      <c r="K62" s="9">
        <v>0</v>
      </c>
      <c r="M62" s="9">
        <v>4303278686</v>
      </c>
    </row>
    <row r="63" spans="1:13" ht="21.75" customHeight="1" x14ac:dyDescent="0.2">
      <c r="A63" s="8" t="s">
        <v>344</v>
      </c>
      <c r="C63" s="9">
        <v>0</v>
      </c>
      <c r="E63" s="9">
        <v>0</v>
      </c>
      <c r="G63" s="9">
        <v>0</v>
      </c>
      <c r="I63" s="9">
        <v>11722027396</v>
      </c>
      <c r="K63" s="9">
        <v>0</v>
      </c>
      <c r="M63" s="9">
        <v>11722027396</v>
      </c>
    </row>
    <row r="64" spans="1:13" ht="21.75" customHeight="1" x14ac:dyDescent="0.2">
      <c r="A64" s="8" t="s">
        <v>345</v>
      </c>
      <c r="C64" s="9">
        <v>0</v>
      </c>
      <c r="E64" s="9">
        <v>0</v>
      </c>
      <c r="G64" s="9">
        <v>0</v>
      </c>
      <c r="I64" s="9">
        <v>11772131146</v>
      </c>
      <c r="K64" s="9">
        <v>0</v>
      </c>
      <c r="M64" s="9">
        <v>11772131146</v>
      </c>
    </row>
    <row r="65" spans="1:13" ht="21.75" customHeight="1" x14ac:dyDescent="0.2">
      <c r="A65" s="8" t="s">
        <v>346</v>
      </c>
      <c r="C65" s="9">
        <v>0</v>
      </c>
      <c r="E65" s="9">
        <v>0</v>
      </c>
      <c r="G65" s="9">
        <v>0</v>
      </c>
      <c r="I65" s="9">
        <v>26506967210</v>
      </c>
      <c r="K65" s="9">
        <v>0</v>
      </c>
      <c r="M65" s="9">
        <v>26506967210</v>
      </c>
    </row>
    <row r="66" spans="1:13" ht="21.75" customHeight="1" x14ac:dyDescent="0.2">
      <c r="A66" s="8" t="s">
        <v>347</v>
      </c>
      <c r="C66" s="9">
        <v>0</v>
      </c>
      <c r="E66" s="9">
        <v>0</v>
      </c>
      <c r="G66" s="9">
        <v>0</v>
      </c>
      <c r="I66" s="9">
        <v>13138815066</v>
      </c>
      <c r="K66" s="9">
        <v>0</v>
      </c>
      <c r="M66" s="9">
        <v>13138815066</v>
      </c>
    </row>
    <row r="67" spans="1:13" ht="21.75" customHeight="1" x14ac:dyDescent="0.2">
      <c r="A67" s="8" t="s">
        <v>348</v>
      </c>
      <c r="C67" s="9">
        <v>0</v>
      </c>
      <c r="E67" s="9">
        <v>0</v>
      </c>
      <c r="G67" s="9">
        <v>0</v>
      </c>
      <c r="I67" s="9">
        <v>4609426545</v>
      </c>
      <c r="K67" s="9">
        <v>0</v>
      </c>
      <c r="M67" s="9">
        <v>4609426545</v>
      </c>
    </row>
    <row r="68" spans="1:13" ht="21.75" customHeight="1" x14ac:dyDescent="0.2">
      <c r="A68" s="8" t="s">
        <v>349</v>
      </c>
      <c r="C68" s="9">
        <v>0</v>
      </c>
      <c r="E68" s="9">
        <v>0</v>
      </c>
      <c r="G68" s="9">
        <v>0</v>
      </c>
      <c r="I68" s="9">
        <v>5515068491</v>
      </c>
      <c r="K68" s="9">
        <v>0</v>
      </c>
      <c r="M68" s="9">
        <v>5515068491</v>
      </c>
    </row>
    <row r="69" spans="1:13" ht="21.75" customHeight="1" x14ac:dyDescent="0.2">
      <c r="A69" s="8" t="s">
        <v>350</v>
      </c>
      <c r="C69" s="9">
        <v>0</v>
      </c>
      <c r="E69" s="9">
        <v>0</v>
      </c>
      <c r="G69" s="9">
        <v>0</v>
      </c>
      <c r="I69" s="9">
        <v>13272131146</v>
      </c>
      <c r="K69" s="9">
        <v>0</v>
      </c>
      <c r="M69" s="9">
        <v>13272131146</v>
      </c>
    </row>
    <row r="70" spans="1:13" ht="21.75" customHeight="1" x14ac:dyDescent="0.2">
      <c r="A70" s="8" t="s">
        <v>351</v>
      </c>
      <c r="C70" s="9">
        <v>0</v>
      </c>
      <c r="E70" s="9">
        <v>0</v>
      </c>
      <c r="G70" s="9">
        <v>0</v>
      </c>
      <c r="I70" s="9">
        <v>13971506848</v>
      </c>
      <c r="K70" s="9">
        <v>0</v>
      </c>
      <c r="M70" s="9">
        <v>13971506848</v>
      </c>
    </row>
    <row r="71" spans="1:13" ht="21.75" customHeight="1" x14ac:dyDescent="0.2">
      <c r="A71" s="8" t="s">
        <v>185</v>
      </c>
      <c r="C71" s="9">
        <v>13693</v>
      </c>
      <c r="E71" s="9">
        <v>0</v>
      </c>
      <c r="G71" s="9">
        <v>13693</v>
      </c>
      <c r="I71" s="9">
        <v>247212</v>
      </c>
      <c r="K71" s="9">
        <v>0</v>
      </c>
      <c r="M71" s="9">
        <v>247212</v>
      </c>
    </row>
    <row r="72" spans="1:13" ht="21.75" customHeight="1" x14ac:dyDescent="0.2">
      <c r="A72" s="8" t="s">
        <v>352</v>
      </c>
      <c r="C72" s="9">
        <v>0</v>
      </c>
      <c r="E72" s="9">
        <v>0</v>
      </c>
      <c r="G72" s="9">
        <v>0</v>
      </c>
      <c r="I72" s="9">
        <v>147545406752</v>
      </c>
      <c r="K72" s="9">
        <v>0</v>
      </c>
      <c r="M72" s="9">
        <v>147545406752</v>
      </c>
    </row>
    <row r="73" spans="1:13" ht="21.75" customHeight="1" x14ac:dyDescent="0.2">
      <c r="A73" s="8" t="s">
        <v>353</v>
      </c>
      <c r="C73" s="9">
        <v>0</v>
      </c>
      <c r="E73" s="9">
        <v>0</v>
      </c>
      <c r="G73" s="9">
        <v>0</v>
      </c>
      <c r="I73" s="9">
        <v>2030547943</v>
      </c>
      <c r="K73" s="9">
        <v>0</v>
      </c>
      <c r="M73" s="9">
        <v>2030547943</v>
      </c>
    </row>
    <row r="74" spans="1:13" ht="21.75" customHeight="1" x14ac:dyDescent="0.2">
      <c r="A74" s="8" t="s">
        <v>354</v>
      </c>
      <c r="C74" s="9">
        <v>0</v>
      </c>
      <c r="E74" s="9">
        <v>0</v>
      </c>
      <c r="G74" s="9">
        <v>0</v>
      </c>
      <c r="I74" s="9">
        <v>11084885238</v>
      </c>
      <c r="K74" s="9">
        <v>800032</v>
      </c>
      <c r="M74" s="9">
        <v>11084085206</v>
      </c>
    </row>
    <row r="75" spans="1:13" ht="21.75" customHeight="1" x14ac:dyDescent="0.2">
      <c r="A75" s="8" t="s">
        <v>355</v>
      </c>
      <c r="C75" s="9">
        <v>0</v>
      </c>
      <c r="E75" s="9">
        <v>0</v>
      </c>
      <c r="G75" s="9">
        <v>0</v>
      </c>
      <c r="I75" s="9">
        <v>1217213085</v>
      </c>
      <c r="K75" s="9">
        <v>3323</v>
      </c>
      <c r="M75" s="9">
        <v>1217209762</v>
      </c>
    </row>
    <row r="76" spans="1:13" ht="21.75" customHeight="1" x14ac:dyDescent="0.2">
      <c r="A76" s="8" t="s">
        <v>356</v>
      </c>
      <c r="C76" s="9">
        <v>0</v>
      </c>
      <c r="E76" s="9">
        <v>0</v>
      </c>
      <c r="G76" s="9">
        <v>0</v>
      </c>
      <c r="I76" s="9">
        <v>20094068490</v>
      </c>
      <c r="K76" s="9">
        <v>0</v>
      </c>
      <c r="M76" s="9">
        <v>20094068490</v>
      </c>
    </row>
    <row r="77" spans="1:13" ht="21.75" customHeight="1" x14ac:dyDescent="0.2">
      <c r="A77" s="8" t="s">
        <v>357</v>
      </c>
      <c r="C77" s="9">
        <v>0</v>
      </c>
      <c r="E77" s="9">
        <v>0</v>
      </c>
      <c r="G77" s="9">
        <v>0</v>
      </c>
      <c r="I77" s="9">
        <v>2588154791</v>
      </c>
      <c r="K77" s="9">
        <v>0</v>
      </c>
      <c r="M77" s="9">
        <v>2588154791</v>
      </c>
    </row>
    <row r="78" spans="1:13" ht="21.75" customHeight="1" x14ac:dyDescent="0.2">
      <c r="A78" s="8" t="s">
        <v>358</v>
      </c>
      <c r="C78" s="9">
        <v>0</v>
      </c>
      <c r="E78" s="9">
        <v>0</v>
      </c>
      <c r="G78" s="9">
        <v>0</v>
      </c>
      <c r="I78" s="9">
        <v>17622950795</v>
      </c>
      <c r="K78" s="9">
        <v>287487</v>
      </c>
      <c r="M78" s="9">
        <v>17622663308</v>
      </c>
    </row>
    <row r="79" spans="1:13" ht="21.75" customHeight="1" x14ac:dyDescent="0.2">
      <c r="A79" s="8" t="s">
        <v>359</v>
      </c>
      <c r="C79" s="9">
        <v>0</v>
      </c>
      <c r="E79" s="9">
        <v>0</v>
      </c>
      <c r="G79" s="9">
        <v>0</v>
      </c>
      <c r="I79" s="9">
        <v>12949547941</v>
      </c>
      <c r="K79" s="9">
        <v>0</v>
      </c>
      <c r="M79" s="9">
        <v>12949547941</v>
      </c>
    </row>
    <row r="80" spans="1:13" ht="21.75" customHeight="1" x14ac:dyDescent="0.2">
      <c r="A80" s="8" t="s">
        <v>360</v>
      </c>
      <c r="C80" s="9">
        <v>0</v>
      </c>
      <c r="E80" s="9">
        <v>0</v>
      </c>
      <c r="G80" s="9">
        <v>0</v>
      </c>
      <c r="I80" s="9">
        <v>3763934398</v>
      </c>
      <c r="K80" s="9">
        <v>81736</v>
      </c>
      <c r="M80" s="9">
        <v>3763852662</v>
      </c>
    </row>
    <row r="81" spans="1:13" ht="21.75" customHeight="1" x14ac:dyDescent="0.2">
      <c r="A81" s="8" t="s">
        <v>361</v>
      </c>
      <c r="C81" s="9">
        <v>0</v>
      </c>
      <c r="E81" s="9">
        <v>0</v>
      </c>
      <c r="G81" s="9">
        <v>0</v>
      </c>
      <c r="I81" s="9">
        <v>15709589041</v>
      </c>
      <c r="K81" s="9">
        <v>0</v>
      </c>
      <c r="M81" s="9">
        <v>15709589041</v>
      </c>
    </row>
    <row r="82" spans="1:13" ht="21.75" customHeight="1" x14ac:dyDescent="0.2">
      <c r="A82" s="8" t="s">
        <v>362</v>
      </c>
      <c r="C82" s="9">
        <v>0</v>
      </c>
      <c r="E82" s="9">
        <v>0</v>
      </c>
      <c r="G82" s="9">
        <v>0</v>
      </c>
      <c r="I82" s="9">
        <v>9540983600</v>
      </c>
      <c r="K82" s="9">
        <v>232896</v>
      </c>
      <c r="M82" s="9">
        <v>9540750704</v>
      </c>
    </row>
    <row r="83" spans="1:13" ht="21.75" customHeight="1" x14ac:dyDescent="0.2">
      <c r="A83" s="8" t="s">
        <v>363</v>
      </c>
      <c r="C83" s="9">
        <v>0</v>
      </c>
      <c r="E83" s="9">
        <v>0</v>
      </c>
      <c r="G83" s="9">
        <v>0</v>
      </c>
      <c r="I83" s="9">
        <v>15041095889</v>
      </c>
      <c r="K83" s="9">
        <v>0</v>
      </c>
      <c r="M83" s="9">
        <v>15041095889</v>
      </c>
    </row>
    <row r="84" spans="1:13" ht="21.75" customHeight="1" x14ac:dyDescent="0.2">
      <c r="A84" s="8" t="s">
        <v>364</v>
      </c>
      <c r="C84" s="9">
        <v>0</v>
      </c>
      <c r="E84" s="9">
        <v>0</v>
      </c>
      <c r="G84" s="9">
        <v>0</v>
      </c>
      <c r="I84" s="9">
        <v>17723424657</v>
      </c>
      <c r="K84" s="9">
        <v>0</v>
      </c>
      <c r="M84" s="9">
        <v>17723424657</v>
      </c>
    </row>
    <row r="85" spans="1:13" ht="21.75" customHeight="1" x14ac:dyDescent="0.2">
      <c r="A85" s="8" t="s">
        <v>365</v>
      </c>
      <c r="C85" s="9">
        <v>0</v>
      </c>
      <c r="E85" s="9">
        <v>0</v>
      </c>
      <c r="G85" s="9">
        <v>0</v>
      </c>
      <c r="I85" s="9">
        <v>11829821915</v>
      </c>
      <c r="K85" s="9">
        <v>0</v>
      </c>
      <c r="M85" s="9">
        <v>11829821915</v>
      </c>
    </row>
    <row r="86" spans="1:13" ht="21.75" customHeight="1" x14ac:dyDescent="0.2">
      <c r="A86" s="8" t="s">
        <v>366</v>
      </c>
      <c r="C86" s="9">
        <v>0</v>
      </c>
      <c r="E86" s="9">
        <v>0</v>
      </c>
      <c r="G86" s="9">
        <v>0</v>
      </c>
      <c r="I86" s="9">
        <v>34210136983</v>
      </c>
      <c r="K86" s="9">
        <v>0</v>
      </c>
      <c r="M86" s="9">
        <v>34210136983</v>
      </c>
    </row>
    <row r="87" spans="1:13" ht="21.75" customHeight="1" x14ac:dyDescent="0.2">
      <c r="A87" s="8" t="s">
        <v>367</v>
      </c>
      <c r="C87" s="9">
        <v>0</v>
      </c>
      <c r="E87" s="9">
        <v>0</v>
      </c>
      <c r="G87" s="9">
        <v>0</v>
      </c>
      <c r="I87" s="9">
        <v>17813671230</v>
      </c>
      <c r="K87" s="9">
        <v>0</v>
      </c>
      <c r="M87" s="9">
        <v>17813671230</v>
      </c>
    </row>
    <row r="88" spans="1:13" ht="21.75" customHeight="1" x14ac:dyDescent="0.2">
      <c r="A88" s="8" t="s">
        <v>368</v>
      </c>
      <c r="C88" s="9">
        <v>0</v>
      </c>
      <c r="E88" s="9">
        <v>0</v>
      </c>
      <c r="G88" s="9">
        <v>0</v>
      </c>
      <c r="I88" s="9">
        <v>15956931504</v>
      </c>
      <c r="K88" s="9">
        <v>0</v>
      </c>
      <c r="M88" s="9">
        <v>15956931504</v>
      </c>
    </row>
    <row r="89" spans="1:13" ht="21.75" customHeight="1" x14ac:dyDescent="0.2">
      <c r="A89" s="8" t="s">
        <v>369</v>
      </c>
      <c r="C89" s="9">
        <v>0</v>
      </c>
      <c r="E89" s="9">
        <v>0</v>
      </c>
      <c r="G89" s="9">
        <v>0</v>
      </c>
      <c r="I89" s="9">
        <v>203687661455</v>
      </c>
      <c r="K89" s="9">
        <v>0</v>
      </c>
      <c r="M89" s="9">
        <v>203687661455</v>
      </c>
    </row>
    <row r="90" spans="1:13" ht="21.75" customHeight="1" x14ac:dyDescent="0.2">
      <c r="A90" s="8" t="s">
        <v>186</v>
      </c>
      <c r="C90" s="9">
        <v>0</v>
      </c>
      <c r="E90" s="9">
        <v>0</v>
      </c>
      <c r="G90" s="9">
        <v>0</v>
      </c>
      <c r="I90" s="9">
        <v>6929773</v>
      </c>
      <c r="K90" s="9">
        <v>0</v>
      </c>
      <c r="M90" s="9">
        <v>6929773</v>
      </c>
    </row>
    <row r="91" spans="1:13" ht="21.75" customHeight="1" x14ac:dyDescent="0.2">
      <c r="A91" s="8" t="s">
        <v>370</v>
      </c>
      <c r="C91" s="9">
        <v>0</v>
      </c>
      <c r="E91" s="9">
        <v>0</v>
      </c>
      <c r="G91" s="9">
        <v>0</v>
      </c>
      <c r="I91" s="9">
        <v>24793254478</v>
      </c>
      <c r="K91" s="9">
        <v>0</v>
      </c>
      <c r="M91" s="9">
        <v>24793254478</v>
      </c>
    </row>
    <row r="92" spans="1:13" ht="21.75" customHeight="1" x14ac:dyDescent="0.2">
      <c r="A92" s="8" t="s">
        <v>371</v>
      </c>
      <c r="C92" s="9">
        <v>0</v>
      </c>
      <c r="E92" s="9">
        <v>0</v>
      </c>
      <c r="G92" s="9">
        <v>0</v>
      </c>
      <c r="I92" s="9">
        <v>21277838690</v>
      </c>
      <c r="K92" s="9">
        <v>0</v>
      </c>
      <c r="M92" s="9">
        <v>21277838690</v>
      </c>
    </row>
    <row r="93" spans="1:13" ht="21.75" customHeight="1" x14ac:dyDescent="0.2">
      <c r="A93" s="8" t="s">
        <v>372</v>
      </c>
      <c r="C93" s="9">
        <v>0</v>
      </c>
      <c r="E93" s="9">
        <v>0</v>
      </c>
      <c r="G93" s="9">
        <v>0</v>
      </c>
      <c r="I93" s="9">
        <v>16631357662</v>
      </c>
      <c r="K93" s="9">
        <v>0</v>
      </c>
      <c r="M93" s="9">
        <v>16631357662</v>
      </c>
    </row>
    <row r="94" spans="1:13" ht="21.75" customHeight="1" x14ac:dyDescent="0.2">
      <c r="A94" s="8" t="s">
        <v>373</v>
      </c>
      <c r="C94" s="9">
        <v>0</v>
      </c>
      <c r="E94" s="9">
        <v>0</v>
      </c>
      <c r="G94" s="9">
        <v>0</v>
      </c>
      <c r="I94" s="9">
        <v>12336508733</v>
      </c>
      <c r="K94" s="9">
        <v>0</v>
      </c>
      <c r="M94" s="9">
        <v>12336508733</v>
      </c>
    </row>
    <row r="95" spans="1:13" ht="21.75" customHeight="1" x14ac:dyDescent="0.2">
      <c r="A95" s="8" t="s">
        <v>374</v>
      </c>
      <c r="C95" s="9">
        <v>0</v>
      </c>
      <c r="E95" s="9">
        <v>0</v>
      </c>
      <c r="G95" s="9">
        <v>0</v>
      </c>
      <c r="I95" s="9">
        <v>5702181013</v>
      </c>
      <c r="K95" s="9">
        <v>0</v>
      </c>
      <c r="M95" s="9">
        <v>5702181013</v>
      </c>
    </row>
    <row r="96" spans="1:13" ht="21.75" customHeight="1" x14ac:dyDescent="0.2">
      <c r="A96" s="8" t="s">
        <v>375</v>
      </c>
      <c r="C96" s="9">
        <v>0</v>
      </c>
      <c r="E96" s="9">
        <v>0</v>
      </c>
      <c r="G96" s="9">
        <v>0</v>
      </c>
      <c r="I96" s="9">
        <v>259375341</v>
      </c>
      <c r="K96" s="9">
        <v>0</v>
      </c>
      <c r="M96" s="9">
        <v>259375341</v>
      </c>
    </row>
    <row r="97" spans="1:13" ht="21.75" customHeight="1" x14ac:dyDescent="0.2">
      <c r="A97" s="8" t="s">
        <v>187</v>
      </c>
      <c r="C97" s="9">
        <v>39754</v>
      </c>
      <c r="E97" s="9">
        <v>0</v>
      </c>
      <c r="G97" s="9">
        <v>39754</v>
      </c>
      <c r="I97" s="9">
        <v>255091</v>
      </c>
      <c r="K97" s="9">
        <v>0</v>
      </c>
      <c r="M97" s="9">
        <v>255091</v>
      </c>
    </row>
    <row r="98" spans="1:13" ht="21.75" customHeight="1" x14ac:dyDescent="0.2">
      <c r="A98" s="8" t="s">
        <v>376</v>
      </c>
      <c r="C98" s="9">
        <v>0</v>
      </c>
      <c r="E98" s="9">
        <v>0</v>
      </c>
      <c r="G98" s="9">
        <v>0</v>
      </c>
      <c r="I98" s="9">
        <v>25869218561</v>
      </c>
      <c r="K98" s="9">
        <v>0</v>
      </c>
      <c r="M98" s="9">
        <v>25869218561</v>
      </c>
    </row>
    <row r="99" spans="1:13" ht="21.75" customHeight="1" x14ac:dyDescent="0.2">
      <c r="A99" s="8" t="s">
        <v>377</v>
      </c>
      <c r="C99" s="9">
        <v>0</v>
      </c>
      <c r="E99" s="9">
        <v>0</v>
      </c>
      <c r="G99" s="9">
        <v>0</v>
      </c>
      <c r="I99" s="9">
        <v>19927026544</v>
      </c>
      <c r="K99" s="9">
        <v>0</v>
      </c>
      <c r="M99" s="9">
        <v>19927026544</v>
      </c>
    </row>
    <row r="100" spans="1:13" ht="21.75" customHeight="1" x14ac:dyDescent="0.2">
      <c r="A100" s="8" t="s">
        <v>378</v>
      </c>
      <c r="C100" s="9">
        <v>0</v>
      </c>
      <c r="E100" s="9">
        <v>0</v>
      </c>
      <c r="G100" s="9">
        <v>0</v>
      </c>
      <c r="I100" s="9">
        <v>6185051869</v>
      </c>
      <c r="K100" s="9">
        <v>0</v>
      </c>
      <c r="M100" s="9">
        <v>6185051869</v>
      </c>
    </row>
    <row r="101" spans="1:13" ht="21.75" customHeight="1" x14ac:dyDescent="0.2">
      <c r="A101" s="8" t="s">
        <v>379</v>
      </c>
      <c r="C101" s="9">
        <v>0</v>
      </c>
      <c r="E101" s="9">
        <v>0</v>
      </c>
      <c r="G101" s="9">
        <v>0</v>
      </c>
      <c r="I101" s="9">
        <v>9933688524</v>
      </c>
      <c r="K101" s="9">
        <v>0</v>
      </c>
      <c r="M101" s="9">
        <v>9933688524</v>
      </c>
    </row>
    <row r="102" spans="1:13" ht="21.75" customHeight="1" x14ac:dyDescent="0.2">
      <c r="A102" s="8" t="s">
        <v>380</v>
      </c>
      <c r="C102" s="9">
        <v>0</v>
      </c>
      <c r="E102" s="9">
        <v>0</v>
      </c>
      <c r="G102" s="9">
        <v>0</v>
      </c>
      <c r="I102" s="9">
        <v>155354235060</v>
      </c>
      <c r="K102" s="9">
        <v>0</v>
      </c>
      <c r="M102" s="9">
        <v>155354235060</v>
      </c>
    </row>
    <row r="103" spans="1:13" ht="21.75" customHeight="1" x14ac:dyDescent="0.2">
      <c r="A103" s="8" t="s">
        <v>381</v>
      </c>
      <c r="C103" s="9">
        <v>0</v>
      </c>
      <c r="E103" s="9">
        <v>0</v>
      </c>
      <c r="G103" s="9">
        <v>0</v>
      </c>
      <c r="I103" s="9">
        <v>1024438353</v>
      </c>
      <c r="K103" s="9">
        <v>0</v>
      </c>
      <c r="M103" s="9">
        <v>1024438353</v>
      </c>
    </row>
    <row r="104" spans="1:13" ht="21.75" customHeight="1" x14ac:dyDescent="0.2">
      <c r="A104" s="8" t="s">
        <v>188</v>
      </c>
      <c r="C104" s="9">
        <v>4285</v>
      </c>
      <c r="E104" s="9">
        <v>0</v>
      </c>
      <c r="G104" s="9">
        <v>4285</v>
      </c>
      <c r="I104" s="9">
        <v>877231</v>
      </c>
      <c r="K104" s="9">
        <v>0</v>
      </c>
      <c r="M104" s="9">
        <v>877231</v>
      </c>
    </row>
    <row r="105" spans="1:13" ht="21.75" customHeight="1" x14ac:dyDescent="0.2">
      <c r="A105" s="8" t="s">
        <v>382</v>
      </c>
      <c r="C105" s="9">
        <v>0</v>
      </c>
      <c r="E105" s="9">
        <v>0</v>
      </c>
      <c r="G105" s="9">
        <v>0</v>
      </c>
      <c r="I105" s="9">
        <v>1202120547</v>
      </c>
      <c r="K105" s="9">
        <v>0</v>
      </c>
      <c r="M105" s="9">
        <v>1202120547</v>
      </c>
    </row>
    <row r="106" spans="1:13" ht="21.75" customHeight="1" x14ac:dyDescent="0.2">
      <c r="A106" s="8" t="s">
        <v>189</v>
      </c>
      <c r="C106" s="9">
        <v>2699369861</v>
      </c>
      <c r="E106" s="9">
        <v>2212230</v>
      </c>
      <c r="G106" s="9">
        <v>2697157631</v>
      </c>
      <c r="I106" s="9">
        <v>25234370950</v>
      </c>
      <c r="K106" s="9">
        <v>2212230</v>
      </c>
      <c r="M106" s="9">
        <v>25232158720</v>
      </c>
    </row>
    <row r="107" spans="1:13" ht="21.75" customHeight="1" x14ac:dyDescent="0.2">
      <c r="A107" s="8" t="s">
        <v>383</v>
      </c>
      <c r="C107" s="9">
        <v>0</v>
      </c>
      <c r="E107" s="9">
        <v>0</v>
      </c>
      <c r="G107" s="9">
        <v>0</v>
      </c>
      <c r="I107" s="9">
        <v>28784986298</v>
      </c>
      <c r="K107" s="9">
        <v>0</v>
      </c>
      <c r="M107" s="9">
        <v>28784986298</v>
      </c>
    </row>
    <row r="108" spans="1:13" ht="21.75" customHeight="1" x14ac:dyDescent="0.2">
      <c r="A108" s="8" t="s">
        <v>190</v>
      </c>
      <c r="C108" s="9">
        <v>11037377087</v>
      </c>
      <c r="E108" s="9">
        <v>-33217780</v>
      </c>
      <c r="G108" s="9">
        <v>11070594867</v>
      </c>
      <c r="I108" s="9">
        <v>34969180326</v>
      </c>
      <c r="K108" s="9">
        <v>0</v>
      </c>
      <c r="M108" s="9">
        <v>34969180326</v>
      </c>
    </row>
    <row r="109" spans="1:13" ht="21.75" customHeight="1" x14ac:dyDescent="0.2">
      <c r="A109" s="8" t="s">
        <v>384</v>
      </c>
      <c r="C109" s="9">
        <v>0</v>
      </c>
      <c r="E109" s="9">
        <v>0</v>
      </c>
      <c r="G109" s="9">
        <v>0</v>
      </c>
      <c r="I109" s="9">
        <v>14983616434</v>
      </c>
      <c r="K109" s="9">
        <v>0</v>
      </c>
      <c r="M109" s="9">
        <v>14983616434</v>
      </c>
    </row>
    <row r="110" spans="1:13" ht="21.75" customHeight="1" x14ac:dyDescent="0.2">
      <c r="A110" s="8" t="s">
        <v>191</v>
      </c>
      <c r="C110" s="9">
        <v>1391393481</v>
      </c>
      <c r="E110" s="9">
        <v>-37798454</v>
      </c>
      <c r="G110" s="9">
        <v>1429191935</v>
      </c>
      <c r="I110" s="9">
        <v>22458333333</v>
      </c>
      <c r="K110" s="9">
        <v>0</v>
      </c>
      <c r="M110" s="9">
        <v>22458333333</v>
      </c>
    </row>
    <row r="111" spans="1:13" ht="21.75" customHeight="1" x14ac:dyDescent="0.2">
      <c r="A111" s="8" t="s">
        <v>192</v>
      </c>
      <c r="C111" s="9">
        <v>2346557421</v>
      </c>
      <c r="E111" s="9">
        <v>-67060782</v>
      </c>
      <c r="G111" s="9">
        <v>2413618203</v>
      </c>
      <c r="I111" s="9">
        <v>37257486337</v>
      </c>
      <c r="K111" s="9">
        <v>0</v>
      </c>
      <c r="M111" s="9">
        <v>37257486337</v>
      </c>
    </row>
    <row r="112" spans="1:13" ht="21.75" customHeight="1" x14ac:dyDescent="0.2">
      <c r="A112" s="8" t="s">
        <v>385</v>
      </c>
      <c r="C112" s="9">
        <v>0</v>
      </c>
      <c r="E112" s="9">
        <v>0</v>
      </c>
      <c r="G112" s="9">
        <v>0</v>
      </c>
      <c r="I112" s="9">
        <v>30185785263</v>
      </c>
      <c r="K112" s="9">
        <v>0</v>
      </c>
      <c r="M112" s="9">
        <v>30185785263</v>
      </c>
    </row>
    <row r="113" spans="1:13" ht="21.75" customHeight="1" x14ac:dyDescent="0.2">
      <c r="A113" s="8" t="s">
        <v>386</v>
      </c>
      <c r="C113" s="9">
        <v>0</v>
      </c>
      <c r="E113" s="9">
        <v>0</v>
      </c>
      <c r="G113" s="9">
        <v>0</v>
      </c>
      <c r="I113" s="9">
        <v>3804056091</v>
      </c>
      <c r="K113" s="9">
        <v>0</v>
      </c>
      <c r="M113" s="9">
        <v>3804056091</v>
      </c>
    </row>
    <row r="114" spans="1:13" ht="21.75" customHeight="1" x14ac:dyDescent="0.2">
      <c r="A114" s="8" t="s">
        <v>193</v>
      </c>
      <c r="C114" s="9">
        <v>7986885240</v>
      </c>
      <c r="E114" s="9">
        <v>-11828617</v>
      </c>
      <c r="G114" s="9">
        <v>7998713857</v>
      </c>
      <c r="I114" s="9">
        <v>31375956276</v>
      </c>
      <c r="K114" s="9">
        <v>15458573</v>
      </c>
      <c r="M114" s="9">
        <v>31360497703</v>
      </c>
    </row>
    <row r="115" spans="1:13" ht="21.75" customHeight="1" x14ac:dyDescent="0.2">
      <c r="A115" s="8" t="s">
        <v>194</v>
      </c>
      <c r="C115" s="9">
        <v>6631967218</v>
      </c>
      <c r="E115" s="9">
        <v>262712</v>
      </c>
      <c r="G115" s="9">
        <v>6631704506</v>
      </c>
      <c r="I115" s="9">
        <v>20532119692</v>
      </c>
      <c r="K115" s="9">
        <v>7618623</v>
      </c>
      <c r="M115" s="9">
        <v>20524501069</v>
      </c>
    </row>
    <row r="116" spans="1:13" ht="21.75" customHeight="1" x14ac:dyDescent="0.2">
      <c r="A116" s="8" t="s">
        <v>195</v>
      </c>
      <c r="C116" s="9">
        <v>2877663958</v>
      </c>
      <c r="E116" s="9">
        <v>284457</v>
      </c>
      <c r="G116" s="9">
        <v>2877379501</v>
      </c>
      <c r="I116" s="9">
        <v>8630568309</v>
      </c>
      <c r="K116" s="9">
        <v>7395887</v>
      </c>
      <c r="M116" s="9">
        <v>8623172422</v>
      </c>
    </row>
    <row r="117" spans="1:13" ht="21.75" customHeight="1" x14ac:dyDescent="0.2">
      <c r="A117" s="8" t="s">
        <v>196</v>
      </c>
      <c r="C117" s="9">
        <v>940573770</v>
      </c>
      <c r="E117" s="9">
        <v>0</v>
      </c>
      <c r="G117" s="9">
        <v>940573770</v>
      </c>
      <c r="I117" s="9">
        <v>2758197869</v>
      </c>
      <c r="K117" s="9">
        <v>3622752</v>
      </c>
      <c r="M117" s="9">
        <v>2754575117</v>
      </c>
    </row>
    <row r="118" spans="1:13" ht="21.75" customHeight="1" x14ac:dyDescent="0.2">
      <c r="A118" s="8" t="s">
        <v>197</v>
      </c>
      <c r="C118" s="9">
        <v>5923562858</v>
      </c>
      <c r="E118" s="9">
        <v>2468988</v>
      </c>
      <c r="G118" s="9">
        <v>5921093870</v>
      </c>
      <c r="I118" s="9">
        <v>14366710370</v>
      </c>
      <c r="K118" s="9">
        <v>23452733</v>
      </c>
      <c r="M118" s="9">
        <v>14343257637</v>
      </c>
    </row>
    <row r="119" spans="1:13" ht="21.75" customHeight="1" x14ac:dyDescent="0.2">
      <c r="A119" s="8" t="s">
        <v>387</v>
      </c>
      <c r="C119" s="9">
        <v>0</v>
      </c>
      <c r="E119" s="9">
        <v>0</v>
      </c>
      <c r="G119" s="9">
        <v>0</v>
      </c>
      <c r="I119" s="9">
        <v>16824931506</v>
      </c>
      <c r="K119" s="9">
        <v>0</v>
      </c>
      <c r="M119" s="9">
        <v>16824931506</v>
      </c>
    </row>
    <row r="120" spans="1:13" ht="21.75" customHeight="1" x14ac:dyDescent="0.2">
      <c r="A120" s="8" t="s">
        <v>388</v>
      </c>
      <c r="C120" s="9">
        <v>0</v>
      </c>
      <c r="E120" s="9">
        <v>0</v>
      </c>
      <c r="G120" s="9">
        <v>0</v>
      </c>
      <c r="I120" s="9">
        <v>6599178082</v>
      </c>
      <c r="K120" s="9">
        <v>0</v>
      </c>
      <c r="M120" s="9">
        <v>6599178082</v>
      </c>
    </row>
    <row r="121" spans="1:13" ht="21.75" customHeight="1" x14ac:dyDescent="0.2">
      <c r="A121" s="8" t="s">
        <v>389</v>
      </c>
      <c r="C121" s="9">
        <v>0</v>
      </c>
      <c r="E121" s="9">
        <v>0</v>
      </c>
      <c r="G121" s="9">
        <v>0</v>
      </c>
      <c r="I121" s="9">
        <v>7707968492</v>
      </c>
      <c r="K121" s="9">
        <v>0</v>
      </c>
      <c r="M121" s="9">
        <v>7707968492</v>
      </c>
    </row>
    <row r="122" spans="1:13" ht="21.75" customHeight="1" x14ac:dyDescent="0.2">
      <c r="A122" s="8" t="s">
        <v>390</v>
      </c>
      <c r="C122" s="9">
        <v>0</v>
      </c>
      <c r="E122" s="9">
        <v>0</v>
      </c>
      <c r="G122" s="9">
        <v>0</v>
      </c>
      <c r="I122" s="9">
        <v>13839589040</v>
      </c>
      <c r="K122" s="9">
        <v>0</v>
      </c>
      <c r="M122" s="9">
        <v>13839589040</v>
      </c>
    </row>
    <row r="123" spans="1:13" ht="21.75" customHeight="1" x14ac:dyDescent="0.2">
      <c r="A123" s="8" t="s">
        <v>391</v>
      </c>
      <c r="C123" s="9">
        <v>0</v>
      </c>
      <c r="E123" s="9">
        <v>0</v>
      </c>
      <c r="G123" s="9">
        <v>0</v>
      </c>
      <c r="I123" s="9">
        <v>4098</v>
      </c>
      <c r="K123" s="9">
        <v>0</v>
      </c>
      <c r="M123" s="9">
        <v>4098</v>
      </c>
    </row>
    <row r="124" spans="1:13" ht="21.75" customHeight="1" x14ac:dyDescent="0.2">
      <c r="A124" s="8" t="s">
        <v>392</v>
      </c>
      <c r="C124" s="9">
        <v>0</v>
      </c>
      <c r="E124" s="9">
        <v>0</v>
      </c>
      <c r="G124" s="9">
        <v>0</v>
      </c>
      <c r="I124" s="9">
        <v>34666666664</v>
      </c>
      <c r="K124" s="9">
        <v>8539489</v>
      </c>
      <c r="M124" s="9">
        <v>34658127175</v>
      </c>
    </row>
    <row r="125" spans="1:13" ht="21.75" customHeight="1" x14ac:dyDescent="0.2">
      <c r="A125" s="8" t="s">
        <v>198</v>
      </c>
      <c r="C125" s="9">
        <v>9038032795</v>
      </c>
      <c r="E125" s="9">
        <v>-19589480</v>
      </c>
      <c r="G125" s="9">
        <v>9057622275</v>
      </c>
      <c r="I125" s="9">
        <v>16578142075</v>
      </c>
      <c r="K125" s="9">
        <v>24707452</v>
      </c>
      <c r="M125" s="9">
        <v>16553434623</v>
      </c>
    </row>
    <row r="126" spans="1:13" ht="21.75" customHeight="1" x14ac:dyDescent="0.2">
      <c r="A126" s="8" t="s">
        <v>199</v>
      </c>
      <c r="C126" s="9">
        <v>603623024</v>
      </c>
      <c r="E126" s="9">
        <v>763800</v>
      </c>
      <c r="G126" s="9">
        <v>602859224</v>
      </c>
      <c r="I126" s="9">
        <v>1207246048</v>
      </c>
      <c r="K126" s="9">
        <v>763800</v>
      </c>
      <c r="M126" s="9">
        <v>1206482248</v>
      </c>
    </row>
    <row r="127" spans="1:13" ht="21.75" customHeight="1" x14ac:dyDescent="0.2">
      <c r="A127" s="8" t="s">
        <v>200</v>
      </c>
      <c r="C127" s="9">
        <v>709709994</v>
      </c>
      <c r="E127" s="9">
        <v>0</v>
      </c>
      <c r="G127" s="9">
        <v>709709994</v>
      </c>
      <c r="I127" s="9">
        <v>4078890294</v>
      </c>
      <c r="K127" s="9">
        <v>0</v>
      </c>
      <c r="M127" s="9">
        <v>4078890294</v>
      </c>
    </row>
    <row r="128" spans="1:13" ht="21.75" customHeight="1" x14ac:dyDescent="0.2">
      <c r="A128" s="8" t="s">
        <v>201</v>
      </c>
      <c r="C128" s="9">
        <v>11336128022</v>
      </c>
      <c r="E128" s="9">
        <v>-48717000</v>
      </c>
      <c r="G128" s="9">
        <v>11384845022</v>
      </c>
      <c r="I128" s="9">
        <v>32611537856</v>
      </c>
      <c r="K128" s="9">
        <v>0</v>
      </c>
      <c r="M128" s="9">
        <v>32611537856</v>
      </c>
    </row>
    <row r="129" spans="1:13" ht="21.75" customHeight="1" x14ac:dyDescent="0.2">
      <c r="A129" s="8" t="s">
        <v>202</v>
      </c>
      <c r="C129" s="9">
        <v>4214111083</v>
      </c>
      <c r="E129" s="9">
        <v>-9151007</v>
      </c>
      <c r="G129" s="9">
        <v>4223262090</v>
      </c>
      <c r="I129" s="9">
        <v>7574111083</v>
      </c>
      <c r="K129" s="9">
        <v>6201473</v>
      </c>
      <c r="M129" s="9">
        <v>7567909610</v>
      </c>
    </row>
    <row r="130" spans="1:13" ht="21.75" customHeight="1" x14ac:dyDescent="0.2">
      <c r="A130" s="8" t="s">
        <v>203</v>
      </c>
      <c r="C130" s="9">
        <v>14874757104</v>
      </c>
      <c r="E130" s="9">
        <v>-59628503</v>
      </c>
      <c r="G130" s="9">
        <v>14934385607</v>
      </c>
      <c r="I130" s="9">
        <v>26069095890</v>
      </c>
      <c r="K130" s="9">
        <v>0</v>
      </c>
      <c r="M130" s="9">
        <v>26069095890</v>
      </c>
    </row>
    <row r="131" spans="1:13" ht="21.75" customHeight="1" x14ac:dyDescent="0.2">
      <c r="A131" s="8" t="s">
        <v>204</v>
      </c>
      <c r="C131" s="9">
        <v>3174366660</v>
      </c>
      <c r="E131" s="9">
        <v>-15453618</v>
      </c>
      <c r="G131" s="9">
        <v>3189820278</v>
      </c>
      <c r="I131" s="9">
        <v>5026191780</v>
      </c>
      <c r="K131" s="9">
        <v>0</v>
      </c>
      <c r="M131" s="9">
        <v>5026191780</v>
      </c>
    </row>
    <row r="132" spans="1:13" ht="21.75" customHeight="1" x14ac:dyDescent="0.2">
      <c r="A132" s="8" t="s">
        <v>205</v>
      </c>
      <c r="C132" s="9">
        <v>25273224042</v>
      </c>
      <c r="E132" s="9">
        <v>8106907</v>
      </c>
      <c r="G132" s="9">
        <v>25265117135</v>
      </c>
      <c r="I132" s="9">
        <v>37513661194</v>
      </c>
      <c r="K132" s="9">
        <v>137817422</v>
      </c>
      <c r="M132" s="9">
        <v>37375843772</v>
      </c>
    </row>
    <row r="133" spans="1:13" ht="21.75" customHeight="1" x14ac:dyDescent="0.2">
      <c r="A133" s="8" t="s">
        <v>206</v>
      </c>
      <c r="C133" s="9">
        <v>2764490155</v>
      </c>
      <c r="E133" s="9">
        <v>859332</v>
      </c>
      <c r="G133" s="9">
        <v>2763630823</v>
      </c>
      <c r="I133" s="9">
        <v>4061976491</v>
      </c>
      <c r="K133" s="9">
        <v>14608647</v>
      </c>
      <c r="M133" s="9">
        <v>4047367844</v>
      </c>
    </row>
    <row r="134" spans="1:13" ht="21.75" customHeight="1" x14ac:dyDescent="0.2">
      <c r="A134" s="8" t="s">
        <v>207</v>
      </c>
      <c r="C134" s="9">
        <v>22950819660</v>
      </c>
      <c r="E134" s="9">
        <v>-19994376</v>
      </c>
      <c r="G134" s="9">
        <v>22970814036</v>
      </c>
      <c r="I134" s="9">
        <v>32896174846</v>
      </c>
      <c r="K134" s="9">
        <v>107689006</v>
      </c>
      <c r="M134" s="9">
        <v>32788485840</v>
      </c>
    </row>
    <row r="135" spans="1:13" ht="21.75" customHeight="1" x14ac:dyDescent="0.2">
      <c r="A135" s="8" t="s">
        <v>208</v>
      </c>
      <c r="C135" s="9">
        <v>9300162167</v>
      </c>
      <c r="E135" s="9">
        <v>3705682</v>
      </c>
      <c r="G135" s="9">
        <v>9296456485</v>
      </c>
      <c r="I135" s="9">
        <v>12573867083</v>
      </c>
      <c r="K135" s="9">
        <v>48173860</v>
      </c>
      <c r="M135" s="9">
        <v>12525693223</v>
      </c>
    </row>
    <row r="136" spans="1:13" ht="21.75" customHeight="1" x14ac:dyDescent="0.2">
      <c r="A136" s="8" t="s">
        <v>209</v>
      </c>
      <c r="C136" s="9">
        <v>8755737690</v>
      </c>
      <c r="E136" s="9">
        <v>-11200516</v>
      </c>
      <c r="G136" s="9">
        <v>8766938206</v>
      </c>
      <c r="I136" s="9">
        <v>11966174843</v>
      </c>
      <c r="K136" s="9">
        <v>34796268</v>
      </c>
      <c r="M136" s="9">
        <v>11931378575</v>
      </c>
    </row>
    <row r="137" spans="1:13" ht="21.75" customHeight="1" x14ac:dyDescent="0.2">
      <c r="A137" s="8" t="s">
        <v>210</v>
      </c>
      <c r="C137" s="9">
        <v>22044607710</v>
      </c>
      <c r="E137" s="9">
        <v>-23594747</v>
      </c>
      <c r="G137" s="9">
        <v>22068202457</v>
      </c>
      <c r="I137" s="9">
        <v>24855624102</v>
      </c>
      <c r="K137" s="9">
        <v>31227904</v>
      </c>
      <c r="M137" s="9">
        <v>24824396198</v>
      </c>
    </row>
    <row r="138" spans="1:13" ht="21.75" customHeight="1" x14ac:dyDescent="0.2">
      <c r="A138" s="8" t="s">
        <v>211</v>
      </c>
      <c r="C138" s="9">
        <v>12636612021</v>
      </c>
      <c r="E138" s="9">
        <v>8021900</v>
      </c>
      <c r="G138" s="9">
        <v>12628590121</v>
      </c>
      <c r="I138" s="9">
        <v>13401639343</v>
      </c>
      <c r="K138" s="9">
        <v>24065700</v>
      </c>
      <c r="M138" s="9">
        <v>13377573643</v>
      </c>
    </row>
    <row r="139" spans="1:13" ht="21.75" customHeight="1" x14ac:dyDescent="0.2">
      <c r="A139" s="8" t="s">
        <v>212</v>
      </c>
      <c r="C139" s="9">
        <v>7110054644</v>
      </c>
      <c r="E139" s="9">
        <v>8599477</v>
      </c>
      <c r="G139" s="9">
        <v>7101455167</v>
      </c>
      <c r="I139" s="9">
        <v>7520109288</v>
      </c>
      <c r="K139" s="9">
        <v>17198954</v>
      </c>
      <c r="M139" s="9">
        <v>7502910334</v>
      </c>
    </row>
    <row r="140" spans="1:13" ht="21.75" customHeight="1" x14ac:dyDescent="0.2">
      <c r="A140" s="8" t="s">
        <v>213</v>
      </c>
      <c r="C140" s="9">
        <v>921092872</v>
      </c>
      <c r="E140" s="9">
        <v>1407169</v>
      </c>
      <c r="G140" s="9">
        <v>919685703</v>
      </c>
      <c r="I140" s="9">
        <v>921092872</v>
      </c>
      <c r="K140" s="9">
        <v>1407169</v>
      </c>
      <c r="M140" s="9">
        <v>919685703</v>
      </c>
    </row>
    <row r="141" spans="1:13" ht="21.75" customHeight="1" x14ac:dyDescent="0.2">
      <c r="A141" s="8" t="s">
        <v>214</v>
      </c>
      <c r="C141" s="9">
        <v>1445901639</v>
      </c>
      <c r="E141" s="9">
        <v>9887312</v>
      </c>
      <c r="G141" s="9">
        <v>1436014327</v>
      </c>
      <c r="I141" s="9">
        <v>1445901639</v>
      </c>
      <c r="K141" s="9">
        <v>9887312</v>
      </c>
      <c r="M141" s="9">
        <v>1436014327</v>
      </c>
    </row>
    <row r="142" spans="1:13" ht="21.75" customHeight="1" x14ac:dyDescent="0.2">
      <c r="A142" s="8" t="s">
        <v>215</v>
      </c>
      <c r="C142" s="9">
        <v>2111475400</v>
      </c>
      <c r="E142" s="9">
        <v>16030724</v>
      </c>
      <c r="G142" s="9">
        <v>2095444676</v>
      </c>
      <c r="I142" s="9">
        <v>2111475400</v>
      </c>
      <c r="K142" s="9">
        <v>16030724</v>
      </c>
      <c r="M142" s="9">
        <v>2095444676</v>
      </c>
    </row>
    <row r="143" spans="1:13" ht="21.75" customHeight="1" x14ac:dyDescent="0.2">
      <c r="A143" s="8" t="s">
        <v>216</v>
      </c>
      <c r="C143" s="9">
        <v>1933224027</v>
      </c>
      <c r="E143" s="9">
        <v>16132898</v>
      </c>
      <c r="G143" s="9">
        <v>1917091129</v>
      </c>
      <c r="I143" s="9">
        <v>1933224027</v>
      </c>
      <c r="K143" s="9">
        <v>16132898</v>
      </c>
      <c r="M143" s="9">
        <v>1917091129</v>
      </c>
    </row>
    <row r="144" spans="1:13" ht="21.75" customHeight="1" x14ac:dyDescent="0.2">
      <c r="A144" s="8" t="s">
        <v>217</v>
      </c>
      <c r="C144" s="9">
        <v>1881967200</v>
      </c>
      <c r="E144" s="9">
        <v>21351330</v>
      </c>
      <c r="G144" s="9">
        <v>1860615870</v>
      </c>
      <c r="I144" s="9">
        <v>1881967200</v>
      </c>
      <c r="K144" s="9">
        <v>21351330</v>
      </c>
      <c r="M144" s="9">
        <v>1860615870</v>
      </c>
    </row>
    <row r="145" spans="1:13" ht="21.75" customHeight="1" x14ac:dyDescent="0.2">
      <c r="A145" s="8" t="s">
        <v>218</v>
      </c>
      <c r="C145" s="9">
        <v>2983606548</v>
      </c>
      <c r="E145" s="9">
        <v>38305014</v>
      </c>
      <c r="G145" s="9">
        <v>2945301534</v>
      </c>
      <c r="I145" s="9">
        <v>2983606548</v>
      </c>
      <c r="K145" s="9">
        <v>38305014</v>
      </c>
      <c r="M145" s="9">
        <v>2945301534</v>
      </c>
    </row>
    <row r="146" spans="1:13" ht="21.75" customHeight="1" x14ac:dyDescent="0.2">
      <c r="A146" s="8" t="s">
        <v>219</v>
      </c>
      <c r="C146" s="9">
        <v>795628405</v>
      </c>
      <c r="E146" s="9">
        <v>10214670</v>
      </c>
      <c r="G146" s="9">
        <v>785413735</v>
      </c>
      <c r="I146" s="9">
        <v>795628405</v>
      </c>
      <c r="K146" s="9">
        <v>10214670</v>
      </c>
      <c r="M146" s="9">
        <v>785413735</v>
      </c>
    </row>
    <row r="147" spans="1:13" ht="21.75" customHeight="1" x14ac:dyDescent="0.2">
      <c r="A147" s="8" t="s">
        <v>220</v>
      </c>
      <c r="C147" s="9">
        <v>1918688520</v>
      </c>
      <c r="E147" s="9">
        <v>26062393</v>
      </c>
      <c r="G147" s="9">
        <v>1892626127</v>
      </c>
      <c r="I147" s="9">
        <v>1918688520</v>
      </c>
      <c r="K147" s="9">
        <v>26062393</v>
      </c>
      <c r="M147" s="9">
        <v>1892626127</v>
      </c>
    </row>
    <row r="148" spans="1:13" ht="21.75" customHeight="1" x14ac:dyDescent="0.2">
      <c r="A148" s="8" t="s">
        <v>221</v>
      </c>
      <c r="C148" s="9">
        <v>4207650271</v>
      </c>
      <c r="E148" s="9">
        <v>60284120</v>
      </c>
      <c r="G148" s="9">
        <v>4147366151</v>
      </c>
      <c r="I148" s="9">
        <v>4207650271</v>
      </c>
      <c r="K148" s="9">
        <v>60284120</v>
      </c>
      <c r="M148" s="9">
        <v>4147366151</v>
      </c>
    </row>
    <row r="149" spans="1:13" ht="21.75" customHeight="1" x14ac:dyDescent="0.2">
      <c r="A149" s="8" t="s">
        <v>222</v>
      </c>
      <c r="C149" s="9">
        <v>1506338790</v>
      </c>
      <c r="E149" s="9">
        <v>21581715</v>
      </c>
      <c r="G149" s="9">
        <v>1484757075</v>
      </c>
      <c r="I149" s="9">
        <v>1506338790</v>
      </c>
      <c r="K149" s="9">
        <v>21581715</v>
      </c>
      <c r="M149" s="9">
        <v>1484757075</v>
      </c>
    </row>
    <row r="150" spans="1:13" ht="21.75" customHeight="1" x14ac:dyDescent="0.2">
      <c r="A150" s="8" t="s">
        <v>223</v>
      </c>
      <c r="C150" s="9">
        <v>3825136610</v>
      </c>
      <c r="E150" s="9">
        <v>57644685</v>
      </c>
      <c r="G150" s="9">
        <v>3767491925</v>
      </c>
      <c r="I150" s="9">
        <v>3825136610</v>
      </c>
      <c r="K150" s="9">
        <v>57644685</v>
      </c>
      <c r="M150" s="9">
        <v>3767491925</v>
      </c>
    </row>
    <row r="151" spans="1:13" ht="21.75" customHeight="1" x14ac:dyDescent="0.2">
      <c r="A151" s="11" t="s">
        <v>224</v>
      </c>
      <c r="C151" s="13">
        <v>124775952</v>
      </c>
      <c r="E151" s="13">
        <v>2157548</v>
      </c>
      <c r="G151" s="13">
        <v>122618404</v>
      </c>
      <c r="I151" s="13">
        <v>124775952</v>
      </c>
      <c r="K151" s="13">
        <v>2157548</v>
      </c>
      <c r="M151" s="13">
        <v>122618404</v>
      </c>
    </row>
    <row r="152" spans="1:13" ht="21.75" customHeight="1" x14ac:dyDescent="0.2">
      <c r="A152" s="15" t="s">
        <v>38</v>
      </c>
      <c r="C152" s="16">
        <f>SUM(C8:C151)</f>
        <v>221688054810</v>
      </c>
      <c r="E152" s="16">
        <f>SUM(E8:E151)</f>
        <v>-31005894</v>
      </c>
      <c r="G152" s="16">
        <f>SUM(G8:G151)</f>
        <v>221719060704</v>
      </c>
      <c r="I152" s="16">
        <f>SUM(I8:I151)</f>
        <v>2533156851624</v>
      </c>
      <c r="K152" s="16">
        <f>SUM(K8:K151)</f>
        <v>977041328</v>
      </c>
      <c r="M152" s="16">
        <f>SUM(M8:M151)</f>
        <v>2532179810296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72"/>
  <sheetViews>
    <sheetView rightToLeft="1" view="pageBreakPreview" topLeftCell="A53" zoomScale="90" zoomScaleNormal="100" zoomScaleSheetLayoutView="90" workbookViewId="0">
      <selection activeCell="Q37" sqref="Q37:R37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7109375" customWidth="1"/>
    <col min="6" max="6" width="1.28515625" customWidth="1"/>
    <col min="7" max="7" width="15.85546875" customWidth="1"/>
    <col min="8" max="8" width="1.28515625" customWidth="1"/>
    <col min="9" max="9" width="15.5703125" customWidth="1"/>
    <col min="10" max="10" width="1.28515625" customWidth="1"/>
    <col min="11" max="11" width="16.140625" customWidth="1"/>
    <col min="12" max="12" width="1.28515625" customWidth="1"/>
    <col min="13" max="13" width="17.7109375" customWidth="1"/>
    <col min="14" max="14" width="1.28515625" customWidth="1"/>
    <col min="15" max="15" width="19.8554687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69" t="s">
        <v>430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14.45" customHeight="1" x14ac:dyDescent="0.2">
      <c r="A6" s="65" t="s">
        <v>229</v>
      </c>
      <c r="C6" s="65" t="s">
        <v>245</v>
      </c>
      <c r="D6" s="65"/>
      <c r="E6" s="65"/>
      <c r="F6" s="65"/>
      <c r="G6" s="65"/>
      <c r="H6" s="65"/>
      <c r="I6" s="65"/>
      <c r="K6" s="65" t="s">
        <v>246</v>
      </c>
      <c r="L6" s="65"/>
      <c r="M6" s="65"/>
      <c r="N6" s="65"/>
      <c r="O6" s="65"/>
      <c r="P6" s="65"/>
      <c r="Q6" s="65"/>
      <c r="R6" s="65"/>
    </row>
    <row r="7" spans="1:18" ht="29.1" customHeight="1" x14ac:dyDescent="0.2">
      <c r="A7" s="65"/>
      <c r="C7" s="19" t="s">
        <v>13</v>
      </c>
      <c r="D7" s="3"/>
      <c r="E7" s="19" t="s">
        <v>431</v>
      </c>
      <c r="F7" s="3"/>
      <c r="G7" s="19" t="s">
        <v>432</v>
      </c>
      <c r="H7" s="3"/>
      <c r="I7" s="19" t="s">
        <v>433</v>
      </c>
      <c r="K7" s="19" t="s">
        <v>13</v>
      </c>
      <c r="L7" s="3"/>
      <c r="M7" s="19" t="s">
        <v>431</v>
      </c>
      <c r="N7" s="3"/>
      <c r="O7" s="19" t="s">
        <v>432</v>
      </c>
      <c r="P7" s="3"/>
      <c r="Q7" s="77" t="s">
        <v>433</v>
      </c>
      <c r="R7" s="77"/>
    </row>
    <row r="8" spans="1:18" ht="21.75" customHeight="1" x14ac:dyDescent="0.2">
      <c r="A8" s="5" t="s">
        <v>28</v>
      </c>
      <c r="C8" s="6">
        <v>1000000</v>
      </c>
      <c r="E8" s="6">
        <v>26090830400</v>
      </c>
      <c r="G8" s="6">
        <v>18106642930</v>
      </c>
      <c r="I8" s="6">
        <v>7984187470</v>
      </c>
      <c r="K8" s="6">
        <v>1000000</v>
      </c>
      <c r="M8" s="6">
        <v>26090830400</v>
      </c>
      <c r="O8" s="6">
        <v>18106642930</v>
      </c>
      <c r="Q8" s="73">
        <v>7984187470</v>
      </c>
      <c r="R8" s="73"/>
    </row>
    <row r="9" spans="1:18" ht="21.75" customHeight="1" x14ac:dyDescent="0.2">
      <c r="A9" s="8" t="s">
        <v>59</v>
      </c>
      <c r="C9" s="9">
        <v>500000</v>
      </c>
      <c r="E9" s="9">
        <v>11344116835</v>
      </c>
      <c r="G9" s="9">
        <v>10572750177</v>
      </c>
      <c r="I9" s="9">
        <v>771366658</v>
      </c>
      <c r="K9" s="9">
        <v>500000</v>
      </c>
      <c r="M9" s="9">
        <v>11344116835</v>
      </c>
      <c r="O9" s="9">
        <v>10572750177</v>
      </c>
      <c r="Q9" s="72">
        <v>771366658</v>
      </c>
      <c r="R9" s="72"/>
    </row>
    <row r="10" spans="1:18" ht="21.75" customHeight="1" x14ac:dyDescent="0.2">
      <c r="A10" s="8" t="s">
        <v>29</v>
      </c>
      <c r="C10" s="9">
        <v>400000</v>
      </c>
      <c r="E10" s="9">
        <v>1662449226</v>
      </c>
      <c r="G10" s="9">
        <v>1714009373</v>
      </c>
      <c r="I10" s="9">
        <v>-51560147</v>
      </c>
      <c r="K10" s="9">
        <v>400000</v>
      </c>
      <c r="M10" s="9">
        <v>1662449226</v>
      </c>
      <c r="O10" s="9">
        <v>1714009373</v>
      </c>
      <c r="Q10" s="72">
        <v>-51560147</v>
      </c>
      <c r="R10" s="72"/>
    </row>
    <row r="11" spans="1:18" ht="21.75" customHeight="1" x14ac:dyDescent="0.2">
      <c r="A11" s="8" t="s">
        <v>61</v>
      </c>
      <c r="C11" s="9">
        <v>777500</v>
      </c>
      <c r="E11" s="9">
        <v>10175809892</v>
      </c>
      <c r="G11" s="9">
        <v>7784133015</v>
      </c>
      <c r="I11" s="9">
        <v>2391676877</v>
      </c>
      <c r="K11" s="9">
        <v>1500000</v>
      </c>
      <c r="M11" s="9">
        <v>17831383232</v>
      </c>
      <c r="O11" s="9">
        <v>15017400000</v>
      </c>
      <c r="Q11" s="72">
        <v>2813983232</v>
      </c>
      <c r="R11" s="72"/>
    </row>
    <row r="12" spans="1:18" ht="21.75" customHeight="1" x14ac:dyDescent="0.2">
      <c r="A12" s="8" t="s">
        <v>56</v>
      </c>
      <c r="C12" s="9">
        <v>600000</v>
      </c>
      <c r="E12" s="9">
        <v>9447677065</v>
      </c>
      <c r="G12" s="9">
        <v>8809807533</v>
      </c>
      <c r="I12" s="9">
        <v>637869532</v>
      </c>
      <c r="K12" s="9">
        <v>600000</v>
      </c>
      <c r="M12" s="9">
        <v>9447677065</v>
      </c>
      <c r="O12" s="9">
        <v>8809807533</v>
      </c>
      <c r="Q12" s="72">
        <v>637869532</v>
      </c>
      <c r="R12" s="72"/>
    </row>
    <row r="13" spans="1:18" ht="21.75" customHeight="1" x14ac:dyDescent="0.2">
      <c r="A13" s="8" t="s">
        <v>34</v>
      </c>
      <c r="C13" s="9">
        <v>1000000</v>
      </c>
      <c r="E13" s="9">
        <v>7902697525</v>
      </c>
      <c r="G13" s="9">
        <v>6667772646</v>
      </c>
      <c r="I13" s="9">
        <v>1234924879</v>
      </c>
      <c r="K13" s="9">
        <v>6143843</v>
      </c>
      <c r="M13" s="9">
        <v>42741838951</v>
      </c>
      <c r="O13" s="9">
        <v>42428548045</v>
      </c>
      <c r="Q13" s="72">
        <v>313290906</v>
      </c>
      <c r="R13" s="72"/>
    </row>
    <row r="14" spans="1:18" ht="21.75" customHeight="1" x14ac:dyDescent="0.2">
      <c r="A14" s="8" t="s">
        <v>24</v>
      </c>
      <c r="C14" s="9">
        <v>79662</v>
      </c>
      <c r="E14" s="9">
        <v>1745084812</v>
      </c>
      <c r="G14" s="9">
        <v>1358506640</v>
      </c>
      <c r="I14" s="9">
        <v>386578172</v>
      </c>
      <c r="K14" s="9">
        <v>719429</v>
      </c>
      <c r="M14" s="9">
        <v>13492129580</v>
      </c>
      <c r="O14" s="9">
        <v>12279327391</v>
      </c>
      <c r="Q14" s="72">
        <v>1212802189</v>
      </c>
      <c r="R14" s="72"/>
    </row>
    <row r="15" spans="1:18" ht="21.75" customHeight="1" x14ac:dyDescent="0.2">
      <c r="A15" s="8" t="s">
        <v>58</v>
      </c>
      <c r="C15" s="9">
        <v>1000000</v>
      </c>
      <c r="E15" s="9">
        <v>47567968743</v>
      </c>
      <c r="G15" s="9">
        <v>49335162468</v>
      </c>
      <c r="I15" s="9">
        <v>-1767193725</v>
      </c>
      <c r="K15" s="9">
        <v>1200000</v>
      </c>
      <c r="M15" s="9">
        <v>55282607251</v>
      </c>
      <c r="O15" s="9">
        <v>57375791214</v>
      </c>
      <c r="Q15" s="72">
        <v>-2093183963</v>
      </c>
      <c r="R15" s="72"/>
    </row>
    <row r="16" spans="1:18" ht="21.75" customHeight="1" x14ac:dyDescent="0.2">
      <c r="A16" s="8" t="s">
        <v>22</v>
      </c>
      <c r="C16" s="9">
        <v>500000</v>
      </c>
      <c r="E16" s="9">
        <v>2162058750</v>
      </c>
      <c r="G16" s="9">
        <v>2163505853</v>
      </c>
      <c r="I16" s="9">
        <v>-1447103</v>
      </c>
      <c r="K16" s="9">
        <v>500000</v>
      </c>
      <c r="M16" s="9">
        <v>2162058750</v>
      </c>
      <c r="O16" s="9">
        <v>2163505853</v>
      </c>
      <c r="Q16" s="72">
        <v>-1447103</v>
      </c>
      <c r="R16" s="72"/>
    </row>
    <row r="17" spans="1:18" ht="21.75" customHeight="1" x14ac:dyDescent="0.2">
      <c r="A17" s="8" t="s">
        <v>20</v>
      </c>
      <c r="C17" s="9">
        <v>4400000</v>
      </c>
      <c r="E17" s="9">
        <v>9744075776</v>
      </c>
      <c r="G17" s="9">
        <v>8460243754</v>
      </c>
      <c r="I17" s="9">
        <v>1283832022</v>
      </c>
      <c r="K17" s="9">
        <v>4400000</v>
      </c>
      <c r="M17" s="9">
        <v>9744075776</v>
      </c>
      <c r="O17" s="9">
        <v>8460243754</v>
      </c>
      <c r="Q17" s="72">
        <v>1283832022</v>
      </c>
      <c r="R17" s="72"/>
    </row>
    <row r="18" spans="1:18" ht="21.75" customHeight="1" x14ac:dyDescent="0.2">
      <c r="A18" s="8" t="s">
        <v>65</v>
      </c>
      <c r="C18" s="9">
        <v>615041</v>
      </c>
      <c r="E18" s="9">
        <v>7575155777</v>
      </c>
      <c r="G18" s="9">
        <v>7297716459</v>
      </c>
      <c r="I18" s="9">
        <v>277439318</v>
      </c>
      <c r="K18" s="9">
        <v>615041</v>
      </c>
      <c r="M18" s="9">
        <v>7575155777</v>
      </c>
      <c r="O18" s="9">
        <v>7297716459</v>
      </c>
      <c r="Q18" s="72">
        <v>277439318</v>
      </c>
      <c r="R18" s="72"/>
    </row>
    <row r="19" spans="1:18" ht="21.75" customHeight="1" x14ac:dyDescent="0.2">
      <c r="A19" s="8" t="s">
        <v>30</v>
      </c>
      <c r="C19" s="9">
        <v>2005723</v>
      </c>
      <c r="E19" s="9">
        <v>11798658790</v>
      </c>
      <c r="G19" s="9">
        <v>10032125737</v>
      </c>
      <c r="I19" s="9">
        <v>1766533053</v>
      </c>
      <c r="K19" s="9">
        <v>8699673</v>
      </c>
      <c r="M19" s="9">
        <v>42630039412</v>
      </c>
      <c r="O19" s="9">
        <v>43515895041</v>
      </c>
      <c r="Q19" s="72">
        <v>-885855629</v>
      </c>
      <c r="R19" s="72"/>
    </row>
    <row r="20" spans="1:18" ht="21.75" customHeight="1" x14ac:dyDescent="0.2">
      <c r="A20" s="8" t="s">
        <v>19</v>
      </c>
      <c r="C20" s="9">
        <v>3200000</v>
      </c>
      <c r="E20" s="9">
        <v>8712848308</v>
      </c>
      <c r="G20" s="9">
        <v>6700612360</v>
      </c>
      <c r="I20" s="9">
        <v>2012235948</v>
      </c>
      <c r="K20" s="9">
        <v>3200000</v>
      </c>
      <c r="M20" s="9">
        <v>8712848308</v>
      </c>
      <c r="O20" s="9">
        <v>6700612360</v>
      </c>
      <c r="Q20" s="72">
        <v>2012235948</v>
      </c>
      <c r="R20" s="72"/>
    </row>
    <row r="21" spans="1:18" ht="21.75" customHeight="1" x14ac:dyDescent="0.2">
      <c r="A21" s="8" t="s">
        <v>37</v>
      </c>
      <c r="C21" s="9">
        <v>200000</v>
      </c>
      <c r="E21" s="9">
        <v>2067624005</v>
      </c>
      <c r="G21" s="9">
        <v>1967785123</v>
      </c>
      <c r="I21" s="9">
        <v>99838882</v>
      </c>
      <c r="K21" s="9">
        <v>200000</v>
      </c>
      <c r="M21" s="9">
        <v>2067624005</v>
      </c>
      <c r="O21" s="9">
        <v>1967785123</v>
      </c>
      <c r="Q21" s="72">
        <v>99838882</v>
      </c>
      <c r="R21" s="72"/>
    </row>
    <row r="22" spans="1:18" ht="21.75" customHeight="1" x14ac:dyDescent="0.2">
      <c r="A22" s="8" t="s">
        <v>33</v>
      </c>
      <c r="C22" s="9">
        <v>6457639</v>
      </c>
      <c r="E22" s="9">
        <v>24908368029</v>
      </c>
      <c r="G22" s="9">
        <v>23344383578</v>
      </c>
      <c r="I22" s="9">
        <v>1563984451</v>
      </c>
      <c r="K22" s="9">
        <v>7137639</v>
      </c>
      <c r="M22" s="9">
        <v>27125221819</v>
      </c>
      <c r="O22" s="9">
        <v>25620807021</v>
      </c>
      <c r="Q22" s="72">
        <v>1504414798</v>
      </c>
      <c r="R22" s="72"/>
    </row>
    <row r="23" spans="1:18" ht="21.75" customHeight="1" x14ac:dyDescent="0.2">
      <c r="A23" s="8" t="s">
        <v>60</v>
      </c>
      <c r="C23" s="9">
        <v>910000</v>
      </c>
      <c r="E23" s="9">
        <v>10553678454</v>
      </c>
      <c r="G23" s="9">
        <v>10142379726</v>
      </c>
      <c r="I23" s="9">
        <v>411298728</v>
      </c>
      <c r="K23" s="9">
        <v>910000</v>
      </c>
      <c r="M23" s="9">
        <v>10553678454</v>
      </c>
      <c r="O23" s="9">
        <v>10142379726</v>
      </c>
      <c r="Q23" s="72">
        <v>411298728</v>
      </c>
      <c r="R23" s="72"/>
    </row>
    <row r="24" spans="1:18" ht="21.75" customHeight="1" x14ac:dyDescent="0.2">
      <c r="A24" s="8" t="s">
        <v>31</v>
      </c>
      <c r="C24" s="9">
        <v>1200000</v>
      </c>
      <c r="E24" s="9">
        <v>7001824963</v>
      </c>
      <c r="G24" s="9">
        <v>6726236152</v>
      </c>
      <c r="I24" s="9">
        <v>275588811</v>
      </c>
      <c r="K24" s="9">
        <v>2000000</v>
      </c>
      <c r="M24" s="9">
        <v>11391549763</v>
      </c>
      <c r="O24" s="9">
        <v>11210393588</v>
      </c>
      <c r="Q24" s="72">
        <v>181156175</v>
      </c>
      <c r="R24" s="72"/>
    </row>
    <row r="25" spans="1:18" ht="21.75" customHeight="1" x14ac:dyDescent="0.2">
      <c r="A25" s="8" t="s">
        <v>25</v>
      </c>
      <c r="C25" s="9">
        <v>457908</v>
      </c>
      <c r="E25" s="9">
        <v>17461861007</v>
      </c>
      <c r="G25" s="9">
        <v>12126351459</v>
      </c>
      <c r="I25" s="9">
        <v>5335509548</v>
      </c>
      <c r="K25" s="9">
        <v>835000</v>
      </c>
      <c r="M25" s="9">
        <v>26570564744</v>
      </c>
      <c r="O25" s="9">
        <v>22112527995</v>
      </c>
      <c r="Q25" s="72">
        <v>4458036749</v>
      </c>
      <c r="R25" s="72"/>
    </row>
    <row r="26" spans="1:18" ht="21.75" customHeight="1" x14ac:dyDescent="0.2">
      <c r="A26" s="8" t="s">
        <v>55</v>
      </c>
      <c r="C26" s="9">
        <v>0</v>
      </c>
      <c r="E26" s="9">
        <v>0</v>
      </c>
      <c r="G26" s="9">
        <v>0</v>
      </c>
      <c r="I26" s="9">
        <v>0</v>
      </c>
      <c r="K26" s="9">
        <v>28995592</v>
      </c>
      <c r="M26" s="9">
        <v>511946172352</v>
      </c>
      <c r="O26" s="9">
        <v>499999988448</v>
      </c>
      <c r="Q26" s="72">
        <v>11946183904</v>
      </c>
      <c r="R26" s="72"/>
    </row>
    <row r="27" spans="1:18" ht="21.75" customHeight="1" x14ac:dyDescent="0.2">
      <c r="A27" s="8" t="s">
        <v>251</v>
      </c>
      <c r="C27" s="9">
        <v>0</v>
      </c>
      <c r="E27" s="9">
        <v>0</v>
      </c>
      <c r="G27" s="9">
        <v>0</v>
      </c>
      <c r="I27" s="9">
        <v>0</v>
      </c>
      <c r="K27" s="9">
        <v>2013593</v>
      </c>
      <c r="M27" s="9">
        <v>17653506966</v>
      </c>
      <c r="O27" s="9">
        <v>27542182793</v>
      </c>
      <c r="Q27" s="72">
        <v>-9888675827</v>
      </c>
      <c r="R27" s="72"/>
    </row>
    <row r="28" spans="1:18" ht="21.75" customHeight="1" x14ac:dyDescent="0.2">
      <c r="A28" s="8" t="s">
        <v>260</v>
      </c>
      <c r="C28" s="9">
        <v>0</v>
      </c>
      <c r="E28" s="9">
        <v>0</v>
      </c>
      <c r="G28" s="9">
        <v>0</v>
      </c>
      <c r="I28" s="9">
        <v>0</v>
      </c>
      <c r="K28" s="9">
        <v>8162598</v>
      </c>
      <c r="M28" s="9">
        <v>99999988098</v>
      </c>
      <c r="O28" s="9">
        <v>99999988098</v>
      </c>
      <c r="Q28" s="72">
        <v>0</v>
      </c>
      <c r="R28" s="72"/>
    </row>
    <row r="29" spans="1:18" ht="21.75" customHeight="1" x14ac:dyDescent="0.2">
      <c r="A29" s="8" t="s">
        <v>261</v>
      </c>
      <c r="C29" s="9">
        <v>0</v>
      </c>
      <c r="E29" s="9">
        <v>0</v>
      </c>
      <c r="G29" s="9">
        <v>0</v>
      </c>
      <c r="I29" s="9">
        <v>0</v>
      </c>
      <c r="K29" s="9">
        <v>189295</v>
      </c>
      <c r="M29" s="9">
        <v>25847623907</v>
      </c>
      <c r="O29" s="9">
        <v>26520273667</v>
      </c>
      <c r="Q29" s="72">
        <v>-672649760</v>
      </c>
      <c r="R29" s="72"/>
    </row>
    <row r="30" spans="1:18" ht="21.75" customHeight="1" x14ac:dyDescent="0.2">
      <c r="A30" s="8" t="s">
        <v>262</v>
      </c>
      <c r="C30" s="9">
        <v>0</v>
      </c>
      <c r="E30" s="9">
        <v>0</v>
      </c>
      <c r="G30" s="9">
        <v>0</v>
      </c>
      <c r="I30" s="9">
        <v>0</v>
      </c>
      <c r="K30" s="9">
        <v>575000</v>
      </c>
      <c r="M30" s="9">
        <v>22093294882</v>
      </c>
      <c r="O30" s="9">
        <v>19672863516</v>
      </c>
      <c r="Q30" s="72">
        <v>2420431366</v>
      </c>
      <c r="R30" s="72"/>
    </row>
    <row r="31" spans="1:18" ht="21.75" customHeight="1" x14ac:dyDescent="0.2">
      <c r="A31" s="8" t="s">
        <v>252</v>
      </c>
      <c r="C31" s="9">
        <v>0</v>
      </c>
      <c r="E31" s="9">
        <v>0</v>
      </c>
      <c r="G31" s="9">
        <v>0</v>
      </c>
      <c r="I31" s="9">
        <v>0</v>
      </c>
      <c r="K31" s="9">
        <v>1320000</v>
      </c>
      <c r="M31" s="9">
        <v>16235422292</v>
      </c>
      <c r="O31" s="9">
        <v>17766456840</v>
      </c>
      <c r="Q31" s="72">
        <v>-1531034548</v>
      </c>
      <c r="R31" s="72"/>
    </row>
    <row r="32" spans="1:18" ht="21.75" customHeight="1" x14ac:dyDescent="0.2">
      <c r="A32" s="8" t="s">
        <v>67</v>
      </c>
      <c r="C32" s="9">
        <v>0</v>
      </c>
      <c r="E32" s="9">
        <v>0</v>
      </c>
      <c r="G32" s="9">
        <v>0</v>
      </c>
      <c r="I32" s="9">
        <v>0</v>
      </c>
      <c r="K32" s="9">
        <v>1000000</v>
      </c>
      <c r="M32" s="9">
        <v>10266655584</v>
      </c>
      <c r="O32" s="9">
        <v>10000000000</v>
      </c>
      <c r="Q32" s="72">
        <v>266655584</v>
      </c>
      <c r="R32" s="72"/>
    </row>
    <row r="33" spans="1:21" ht="21.75" customHeight="1" x14ac:dyDescent="0.2">
      <c r="A33" s="8" t="s">
        <v>52</v>
      </c>
      <c r="C33" s="9">
        <v>0</v>
      </c>
      <c r="E33" s="9">
        <v>0</v>
      </c>
      <c r="G33" s="9">
        <v>0</v>
      </c>
      <c r="I33" s="9">
        <v>0</v>
      </c>
      <c r="K33" s="9">
        <v>439970</v>
      </c>
      <c r="M33" s="9">
        <v>4740164786</v>
      </c>
      <c r="O33" s="9">
        <v>5084552482</v>
      </c>
      <c r="Q33" s="72">
        <v>-344387696</v>
      </c>
      <c r="R33" s="72"/>
    </row>
    <row r="34" spans="1:21" ht="21.75" customHeight="1" x14ac:dyDescent="0.2">
      <c r="A34" s="8" t="s">
        <v>53</v>
      </c>
      <c r="C34" s="9">
        <v>0</v>
      </c>
      <c r="E34" s="9">
        <v>0</v>
      </c>
      <c r="G34" s="9">
        <v>0</v>
      </c>
      <c r="I34" s="9">
        <v>0</v>
      </c>
      <c r="K34" s="9">
        <v>57037650</v>
      </c>
      <c r="M34" s="9">
        <v>619530177636</v>
      </c>
      <c r="O34" s="9">
        <v>570376500000</v>
      </c>
      <c r="Q34" s="72">
        <v>49153677636</v>
      </c>
      <c r="R34" s="72"/>
    </row>
    <row r="35" spans="1:21" ht="21.75" customHeight="1" x14ac:dyDescent="0.2">
      <c r="A35" s="8" t="s">
        <v>263</v>
      </c>
      <c r="C35" s="9">
        <v>0</v>
      </c>
      <c r="E35" s="9">
        <v>0</v>
      </c>
      <c r="G35" s="9">
        <v>0</v>
      </c>
      <c r="I35" s="9">
        <v>0</v>
      </c>
      <c r="K35" s="9">
        <v>300000</v>
      </c>
      <c r="M35" s="9">
        <v>3302673413</v>
      </c>
      <c r="O35" s="9">
        <v>3836244881</v>
      </c>
      <c r="Q35" s="72">
        <v>-533571468</v>
      </c>
      <c r="R35" s="72"/>
    </row>
    <row r="36" spans="1:21" ht="21.75" customHeight="1" x14ac:dyDescent="0.2">
      <c r="A36" s="8" t="s">
        <v>264</v>
      </c>
      <c r="C36" s="9">
        <v>0</v>
      </c>
      <c r="E36" s="9">
        <v>0</v>
      </c>
      <c r="G36" s="9">
        <v>0</v>
      </c>
      <c r="I36" s="9">
        <v>0</v>
      </c>
      <c r="K36" s="9">
        <v>829188</v>
      </c>
      <c r="M36" s="9">
        <v>11747415358</v>
      </c>
      <c r="O36" s="9">
        <v>10114815251</v>
      </c>
      <c r="Q36" s="72">
        <v>1632600107</v>
      </c>
      <c r="R36" s="72"/>
    </row>
    <row r="37" spans="1:21" ht="21.75" customHeight="1" x14ac:dyDescent="0.2">
      <c r="A37" s="8" t="s">
        <v>253</v>
      </c>
      <c r="C37" s="9">
        <v>0</v>
      </c>
      <c r="E37" s="9">
        <v>0</v>
      </c>
      <c r="G37" s="9">
        <v>0</v>
      </c>
      <c r="I37" s="9">
        <v>0</v>
      </c>
      <c r="K37" s="9">
        <v>22324</v>
      </c>
      <c r="M37" s="9">
        <v>21602265720</v>
      </c>
      <c r="O37" s="9">
        <v>21300195128</v>
      </c>
      <c r="Q37" s="72">
        <f>88301143+88301143</f>
        <v>176602286</v>
      </c>
      <c r="R37" s="72"/>
      <c r="T37" t="s">
        <v>441</v>
      </c>
      <c r="U37" s="29" t="e">
        <f>Q37+T37</f>
        <v>#VALUE!</v>
      </c>
    </row>
    <row r="38" spans="1:21" ht="21.75" customHeight="1" x14ac:dyDescent="0.2">
      <c r="A38" s="8" t="s">
        <v>265</v>
      </c>
      <c r="C38" s="9">
        <v>0</v>
      </c>
      <c r="E38" s="9">
        <v>0</v>
      </c>
      <c r="G38" s="9">
        <v>0</v>
      </c>
      <c r="I38" s="9">
        <v>0</v>
      </c>
      <c r="K38" s="9">
        <v>250000</v>
      </c>
      <c r="M38" s="9">
        <v>8638719324</v>
      </c>
      <c r="O38" s="9">
        <v>7640277578</v>
      </c>
      <c r="Q38" s="72">
        <v>998441746</v>
      </c>
      <c r="R38" s="72"/>
      <c r="T38" s="29" t="e">
        <f>T37+Q37</f>
        <v>#VALUE!</v>
      </c>
    </row>
    <row r="39" spans="1:21" ht="21.75" customHeight="1" x14ac:dyDescent="0.2">
      <c r="A39" s="8" t="s">
        <v>54</v>
      </c>
      <c r="C39" s="9">
        <v>0</v>
      </c>
      <c r="E39" s="9">
        <v>0</v>
      </c>
      <c r="G39" s="9">
        <v>0</v>
      </c>
      <c r="I39" s="9">
        <v>0</v>
      </c>
      <c r="K39" s="9">
        <v>1000000</v>
      </c>
      <c r="M39" s="9">
        <v>10644213660</v>
      </c>
      <c r="O39" s="9">
        <v>10011600000</v>
      </c>
      <c r="Q39" s="72">
        <v>632613660</v>
      </c>
      <c r="R39" s="72"/>
    </row>
    <row r="40" spans="1:21" ht="21.75" customHeight="1" x14ac:dyDescent="0.2">
      <c r="A40" s="8" t="s">
        <v>50</v>
      </c>
      <c r="C40" s="9">
        <v>0</v>
      </c>
      <c r="E40" s="9">
        <v>0</v>
      </c>
      <c r="G40" s="9">
        <v>0</v>
      </c>
      <c r="I40" s="9">
        <v>0</v>
      </c>
      <c r="K40" s="9">
        <v>42018480</v>
      </c>
      <c r="M40" s="9">
        <v>451404374380</v>
      </c>
      <c r="O40" s="9">
        <v>424558361280</v>
      </c>
      <c r="Q40" s="72">
        <v>26846013100</v>
      </c>
      <c r="R40" s="72"/>
    </row>
    <row r="41" spans="1:21" ht="21.75" customHeight="1" x14ac:dyDescent="0.2">
      <c r="A41" s="8" t="s">
        <v>266</v>
      </c>
      <c r="C41" s="9">
        <v>0</v>
      </c>
      <c r="E41" s="9">
        <v>0</v>
      </c>
      <c r="G41" s="9">
        <v>0</v>
      </c>
      <c r="I41" s="9">
        <v>0</v>
      </c>
      <c r="K41" s="9">
        <v>292882</v>
      </c>
      <c r="M41" s="9">
        <v>79593287824</v>
      </c>
      <c r="O41" s="9">
        <v>59926605962</v>
      </c>
      <c r="Q41" s="72">
        <v>19666681862</v>
      </c>
      <c r="R41" s="72"/>
    </row>
    <row r="42" spans="1:21" ht="21.75" customHeight="1" x14ac:dyDescent="0.2">
      <c r="A42" s="8" t="s">
        <v>254</v>
      </c>
      <c r="C42" s="9">
        <v>0</v>
      </c>
      <c r="E42" s="9">
        <v>0</v>
      </c>
      <c r="G42" s="9">
        <v>0</v>
      </c>
      <c r="I42" s="9">
        <v>0</v>
      </c>
      <c r="K42" s="9">
        <v>1060000</v>
      </c>
      <c r="M42" s="9">
        <v>13744835257</v>
      </c>
      <c r="O42" s="9">
        <v>13309473979</v>
      </c>
      <c r="Q42" s="72">
        <v>435361278</v>
      </c>
      <c r="R42" s="72"/>
    </row>
    <row r="43" spans="1:21" ht="21.75" customHeight="1" x14ac:dyDescent="0.2">
      <c r="A43" s="8" t="s">
        <v>255</v>
      </c>
      <c r="C43" s="9">
        <v>0</v>
      </c>
      <c r="E43" s="9">
        <v>0</v>
      </c>
      <c r="G43" s="9">
        <v>0</v>
      </c>
      <c r="I43" s="9">
        <v>0</v>
      </c>
      <c r="K43" s="9">
        <v>1584134</v>
      </c>
      <c r="M43" s="9">
        <v>29090005907</v>
      </c>
      <c r="O43" s="9">
        <v>28533716256</v>
      </c>
      <c r="Q43" s="72">
        <v>556289651</v>
      </c>
      <c r="R43" s="72"/>
    </row>
    <row r="44" spans="1:21" ht="21.75" customHeight="1" x14ac:dyDescent="0.2">
      <c r="A44" s="8" t="s">
        <v>256</v>
      </c>
      <c r="C44" s="9">
        <v>0</v>
      </c>
      <c r="E44" s="9">
        <v>0</v>
      </c>
      <c r="G44" s="9">
        <v>0</v>
      </c>
      <c r="I44" s="9">
        <v>0</v>
      </c>
      <c r="K44" s="9">
        <v>4468001</v>
      </c>
      <c r="M44" s="9">
        <v>17624699884</v>
      </c>
      <c r="O44" s="9">
        <v>18058799058</v>
      </c>
      <c r="Q44" s="72">
        <v>-434099174</v>
      </c>
      <c r="R44" s="72"/>
    </row>
    <row r="45" spans="1:21" ht="21.75" customHeight="1" x14ac:dyDescent="0.2">
      <c r="A45" s="8" t="s">
        <v>267</v>
      </c>
      <c r="C45" s="9">
        <v>0</v>
      </c>
      <c r="E45" s="9">
        <v>0</v>
      </c>
      <c r="G45" s="9">
        <v>0</v>
      </c>
      <c r="I45" s="9">
        <v>0</v>
      </c>
      <c r="K45" s="9">
        <v>200000</v>
      </c>
      <c r="M45" s="9">
        <v>4997561442</v>
      </c>
      <c r="O45" s="9">
        <v>5605494833</v>
      </c>
      <c r="Q45" s="72">
        <v>-607933391</v>
      </c>
      <c r="R45" s="72"/>
    </row>
    <row r="46" spans="1:21" ht="21.75" customHeight="1" x14ac:dyDescent="0.2">
      <c r="A46" s="8" t="s">
        <v>26</v>
      </c>
      <c r="C46" s="9">
        <v>0</v>
      </c>
      <c r="E46" s="9">
        <v>0</v>
      </c>
      <c r="G46" s="9">
        <v>0</v>
      </c>
      <c r="I46" s="9">
        <v>0</v>
      </c>
      <c r="K46" s="9">
        <v>556582</v>
      </c>
      <c r="M46" s="9">
        <v>1507661687</v>
      </c>
      <c r="O46" s="9">
        <v>1514197915</v>
      </c>
      <c r="Q46" s="72">
        <v>-6536228</v>
      </c>
      <c r="R46" s="72"/>
    </row>
    <row r="47" spans="1:21" ht="21.75" customHeight="1" x14ac:dyDescent="0.2">
      <c r="A47" s="8" t="s">
        <v>268</v>
      </c>
      <c r="C47" s="9">
        <v>0</v>
      </c>
      <c r="E47" s="9">
        <v>0</v>
      </c>
      <c r="G47" s="9">
        <v>0</v>
      </c>
      <c r="I47" s="9">
        <v>0</v>
      </c>
      <c r="K47" s="9">
        <v>30134501</v>
      </c>
      <c r="M47" s="9">
        <v>419622665693</v>
      </c>
      <c r="O47" s="9">
        <v>377399964481</v>
      </c>
      <c r="Q47" s="72">
        <v>42222701212</v>
      </c>
      <c r="R47" s="72"/>
    </row>
    <row r="48" spans="1:21" ht="21.75" customHeight="1" x14ac:dyDescent="0.2">
      <c r="A48" s="8" t="s">
        <v>269</v>
      </c>
      <c r="C48" s="9">
        <v>0</v>
      </c>
      <c r="E48" s="9">
        <v>0</v>
      </c>
      <c r="G48" s="9">
        <v>0</v>
      </c>
      <c r="I48" s="9">
        <v>0</v>
      </c>
      <c r="K48" s="9">
        <v>350000</v>
      </c>
      <c r="M48" s="9">
        <v>5566707477</v>
      </c>
      <c r="O48" s="9">
        <v>5335586981</v>
      </c>
      <c r="Q48" s="72">
        <v>231120496</v>
      </c>
      <c r="R48" s="72"/>
    </row>
    <row r="49" spans="1:18" ht="21.75" customHeight="1" x14ac:dyDescent="0.2">
      <c r="A49" s="8" t="s">
        <v>143</v>
      </c>
      <c r="C49" s="9">
        <v>78200</v>
      </c>
      <c r="E49" s="9">
        <v>78200000000</v>
      </c>
      <c r="G49" s="9">
        <v>78185044391</v>
      </c>
      <c r="I49" s="9">
        <v>14955609</v>
      </c>
      <c r="K49" s="9">
        <v>78200</v>
      </c>
      <c r="M49" s="9">
        <v>78200000000</v>
      </c>
      <c r="O49" s="9">
        <v>78185044391</v>
      </c>
      <c r="Q49" s="72">
        <v>14955609</v>
      </c>
      <c r="R49" s="72"/>
    </row>
    <row r="50" spans="1:18" ht="21.75" customHeight="1" x14ac:dyDescent="0.2">
      <c r="A50" s="8" t="s">
        <v>102</v>
      </c>
      <c r="C50" s="9">
        <v>160000</v>
      </c>
      <c r="E50" s="9">
        <v>166568442894</v>
      </c>
      <c r="G50" s="9">
        <v>159971000000</v>
      </c>
      <c r="I50" s="9">
        <v>6597442894</v>
      </c>
      <c r="K50" s="9">
        <v>160000</v>
      </c>
      <c r="M50" s="9">
        <v>166568442894</v>
      </c>
      <c r="O50" s="9">
        <v>159971000000</v>
      </c>
      <c r="Q50" s="72">
        <v>6597442894</v>
      </c>
      <c r="R50" s="72"/>
    </row>
    <row r="51" spans="1:18" ht="21.75" customHeight="1" x14ac:dyDescent="0.2">
      <c r="A51" s="8" t="s">
        <v>275</v>
      </c>
      <c r="C51" s="9">
        <v>0</v>
      </c>
      <c r="E51" s="9">
        <v>0</v>
      </c>
      <c r="G51" s="9">
        <v>0</v>
      </c>
      <c r="I51" s="9">
        <v>0</v>
      </c>
      <c r="K51" s="9">
        <v>210000</v>
      </c>
      <c r="M51" s="9">
        <v>210000000000</v>
      </c>
      <c r="O51" s="9">
        <v>209308535950</v>
      </c>
      <c r="Q51" s="72">
        <v>691464050</v>
      </c>
      <c r="R51" s="72"/>
    </row>
    <row r="52" spans="1:18" ht="21.75" customHeight="1" x14ac:dyDescent="0.2">
      <c r="A52" s="8" t="s">
        <v>276</v>
      </c>
      <c r="C52" s="9">
        <v>0</v>
      </c>
      <c r="E52" s="9">
        <v>0</v>
      </c>
      <c r="G52" s="9">
        <v>0</v>
      </c>
      <c r="I52" s="9">
        <v>0</v>
      </c>
      <c r="K52" s="9">
        <v>10000</v>
      </c>
      <c r="M52" s="9">
        <v>10000000000</v>
      </c>
      <c r="O52" s="9">
        <v>9240224905</v>
      </c>
      <c r="Q52" s="72">
        <v>759775095</v>
      </c>
      <c r="R52" s="72"/>
    </row>
    <row r="53" spans="1:18" ht="21.75" customHeight="1" x14ac:dyDescent="0.2">
      <c r="A53" s="8" t="s">
        <v>277</v>
      </c>
      <c r="C53" s="9">
        <v>0</v>
      </c>
      <c r="E53" s="9">
        <v>0</v>
      </c>
      <c r="G53" s="9">
        <v>0</v>
      </c>
      <c r="I53" s="9">
        <v>0</v>
      </c>
      <c r="K53" s="9">
        <v>20000</v>
      </c>
      <c r="M53" s="9">
        <v>20000000000</v>
      </c>
      <c r="O53" s="9">
        <v>18336675875</v>
      </c>
      <c r="Q53" s="72">
        <v>1663324125</v>
      </c>
      <c r="R53" s="72"/>
    </row>
    <row r="54" spans="1:18" ht="21.75" customHeight="1" x14ac:dyDescent="0.2">
      <c r="A54" s="8" t="s">
        <v>278</v>
      </c>
      <c r="C54" s="9">
        <v>0</v>
      </c>
      <c r="E54" s="9">
        <v>0</v>
      </c>
      <c r="G54" s="9">
        <v>0</v>
      </c>
      <c r="I54" s="9">
        <v>0</v>
      </c>
      <c r="K54" s="9">
        <v>126800</v>
      </c>
      <c r="M54" s="9">
        <v>126800000000</v>
      </c>
      <c r="O54" s="9">
        <v>126237708067</v>
      </c>
      <c r="Q54" s="72">
        <v>562291933</v>
      </c>
      <c r="R54" s="72"/>
    </row>
    <row r="55" spans="1:18" ht="21.75" customHeight="1" x14ac:dyDescent="0.2">
      <c r="A55" s="8" t="s">
        <v>279</v>
      </c>
      <c r="C55" s="9">
        <v>0</v>
      </c>
      <c r="E55" s="9">
        <v>0</v>
      </c>
      <c r="G55" s="9">
        <v>0</v>
      </c>
      <c r="I55" s="9">
        <v>0</v>
      </c>
      <c r="K55" s="9">
        <v>477989</v>
      </c>
      <c r="M55" s="9">
        <v>477989000000</v>
      </c>
      <c r="O55" s="9">
        <v>427157833227</v>
      </c>
      <c r="Q55" s="72">
        <v>50831166773</v>
      </c>
      <c r="R55" s="72"/>
    </row>
    <row r="56" spans="1:18" ht="21.75" customHeight="1" x14ac:dyDescent="0.2">
      <c r="A56" s="8" t="s">
        <v>280</v>
      </c>
      <c r="C56" s="9">
        <v>0</v>
      </c>
      <c r="E56" s="9">
        <v>0</v>
      </c>
      <c r="G56" s="9">
        <v>0</v>
      </c>
      <c r="I56" s="9">
        <v>0</v>
      </c>
      <c r="K56" s="9">
        <v>159580</v>
      </c>
      <c r="M56" s="9">
        <v>159580000000</v>
      </c>
      <c r="O56" s="9">
        <v>144268606509</v>
      </c>
      <c r="Q56" s="72">
        <v>15311393491</v>
      </c>
      <c r="R56" s="72"/>
    </row>
    <row r="57" spans="1:18" ht="21.75" customHeight="1" x14ac:dyDescent="0.2">
      <c r="A57" s="8" t="s">
        <v>281</v>
      </c>
      <c r="C57" s="9">
        <v>0</v>
      </c>
      <c r="E57" s="9">
        <v>0</v>
      </c>
      <c r="G57" s="9">
        <v>0</v>
      </c>
      <c r="I57" s="9">
        <v>0</v>
      </c>
      <c r="K57" s="9">
        <v>18600</v>
      </c>
      <c r="M57" s="9">
        <v>18600000000</v>
      </c>
      <c r="O57" s="9">
        <v>18180436198</v>
      </c>
      <c r="Q57" s="72">
        <v>419563802</v>
      </c>
      <c r="R57" s="72"/>
    </row>
    <row r="58" spans="1:18" ht="21.75" customHeight="1" x14ac:dyDescent="0.2">
      <c r="A58" s="8" t="s">
        <v>282</v>
      </c>
      <c r="C58" s="9">
        <v>0</v>
      </c>
      <c r="E58" s="9">
        <v>0</v>
      </c>
      <c r="G58" s="9">
        <v>0</v>
      </c>
      <c r="I58" s="9">
        <v>0</v>
      </c>
      <c r="K58" s="9">
        <v>110000</v>
      </c>
      <c r="M58" s="9">
        <v>110000000000</v>
      </c>
      <c r="O58" s="9">
        <v>95684689662</v>
      </c>
      <c r="Q58" s="72">
        <v>14315310338</v>
      </c>
      <c r="R58" s="72"/>
    </row>
    <row r="59" spans="1:18" ht="21.75" customHeight="1" x14ac:dyDescent="0.2">
      <c r="A59" s="8" t="s">
        <v>283</v>
      </c>
      <c r="C59" s="9">
        <v>0</v>
      </c>
      <c r="E59" s="9">
        <v>0</v>
      </c>
      <c r="G59" s="9">
        <v>0</v>
      </c>
      <c r="I59" s="9">
        <v>0</v>
      </c>
      <c r="K59" s="9">
        <v>600000</v>
      </c>
      <c r="M59" s="9">
        <v>600000000000</v>
      </c>
      <c r="O59" s="9">
        <v>580808251723</v>
      </c>
      <c r="Q59" s="72">
        <v>19191748277</v>
      </c>
      <c r="R59" s="72"/>
    </row>
    <row r="60" spans="1:18" ht="21.75" customHeight="1" x14ac:dyDescent="0.2">
      <c r="A60" s="8" t="s">
        <v>284</v>
      </c>
      <c r="C60" s="9">
        <v>0</v>
      </c>
      <c r="E60" s="9">
        <v>0</v>
      </c>
      <c r="G60" s="9">
        <v>0</v>
      </c>
      <c r="I60" s="9">
        <v>0</v>
      </c>
      <c r="K60" s="9">
        <v>300000</v>
      </c>
      <c r="M60" s="9">
        <v>299980625000</v>
      </c>
      <c r="O60" s="9">
        <v>314187043275</v>
      </c>
      <c r="Q60" s="72">
        <v>-14206418275</v>
      </c>
      <c r="R60" s="72"/>
    </row>
    <row r="61" spans="1:18" ht="21.75" customHeight="1" x14ac:dyDescent="0.2">
      <c r="A61" s="8" t="s">
        <v>285</v>
      </c>
      <c r="C61" s="9">
        <v>0</v>
      </c>
      <c r="E61" s="9">
        <v>0</v>
      </c>
      <c r="G61" s="9">
        <v>0</v>
      </c>
      <c r="I61" s="9">
        <v>0</v>
      </c>
      <c r="K61" s="9">
        <v>57700</v>
      </c>
      <c r="M61" s="9">
        <v>57700000000</v>
      </c>
      <c r="O61" s="9">
        <v>57676907865</v>
      </c>
      <c r="Q61" s="72">
        <v>23092135</v>
      </c>
      <c r="R61" s="72"/>
    </row>
    <row r="62" spans="1:18" ht="21.75" customHeight="1" x14ac:dyDescent="0.2">
      <c r="A62" s="8" t="s">
        <v>286</v>
      </c>
      <c r="C62" s="9">
        <v>0</v>
      </c>
      <c r="E62" s="9">
        <v>0</v>
      </c>
      <c r="G62" s="9">
        <v>0</v>
      </c>
      <c r="I62" s="9">
        <v>0</v>
      </c>
      <c r="K62" s="9">
        <v>54100</v>
      </c>
      <c r="M62" s="9">
        <v>54100000000</v>
      </c>
      <c r="O62" s="9">
        <v>53543883411</v>
      </c>
      <c r="Q62" s="72">
        <v>556116589</v>
      </c>
      <c r="R62" s="72"/>
    </row>
    <row r="63" spans="1:18" ht="21.75" customHeight="1" x14ac:dyDescent="0.2">
      <c r="A63" s="8" t="s">
        <v>287</v>
      </c>
      <c r="C63" s="9">
        <v>0</v>
      </c>
      <c r="E63" s="9">
        <v>0</v>
      </c>
      <c r="G63" s="9">
        <v>0</v>
      </c>
      <c r="I63" s="9">
        <v>0</v>
      </c>
      <c r="K63" s="9">
        <v>150000</v>
      </c>
      <c r="M63" s="9">
        <v>149975312500</v>
      </c>
      <c r="O63" s="9">
        <v>159482438567</v>
      </c>
      <c r="Q63" s="72">
        <v>-9507126067</v>
      </c>
      <c r="R63" s="72"/>
    </row>
    <row r="64" spans="1:18" ht="21.75" customHeight="1" x14ac:dyDescent="0.2">
      <c r="A64" s="8" t="s">
        <v>288</v>
      </c>
      <c r="C64" s="9">
        <v>0</v>
      </c>
      <c r="E64" s="9">
        <v>0</v>
      </c>
      <c r="G64" s="9">
        <v>0</v>
      </c>
      <c r="I64" s="9">
        <v>0</v>
      </c>
      <c r="K64" s="9">
        <v>400000</v>
      </c>
      <c r="M64" s="9">
        <v>399937500000</v>
      </c>
      <c r="O64" s="9">
        <v>442001072782</v>
      </c>
      <c r="Q64" s="72">
        <v>-42063572782</v>
      </c>
      <c r="R64" s="72"/>
    </row>
    <row r="65" spans="1:18" ht="21.75" customHeight="1" x14ac:dyDescent="0.2">
      <c r="A65" s="8" t="s">
        <v>289</v>
      </c>
      <c r="C65" s="9">
        <v>0</v>
      </c>
      <c r="E65" s="9">
        <v>0</v>
      </c>
      <c r="G65" s="9">
        <v>0</v>
      </c>
      <c r="I65" s="9">
        <v>0</v>
      </c>
      <c r="K65" s="9">
        <v>180800</v>
      </c>
      <c r="M65" s="9">
        <v>180799392501</v>
      </c>
      <c r="O65" s="9">
        <v>154500433511</v>
      </c>
      <c r="Q65" s="72">
        <v>26298958990</v>
      </c>
      <c r="R65" s="72"/>
    </row>
    <row r="66" spans="1:18" ht="21.75" customHeight="1" x14ac:dyDescent="0.2">
      <c r="A66" s="8" t="s">
        <v>290</v>
      </c>
      <c r="C66" s="9">
        <v>0</v>
      </c>
      <c r="E66" s="9">
        <v>0</v>
      </c>
      <c r="G66" s="9">
        <v>0</v>
      </c>
      <c r="I66" s="9">
        <v>0</v>
      </c>
      <c r="K66" s="9">
        <v>500000</v>
      </c>
      <c r="M66" s="9">
        <v>499980000000</v>
      </c>
      <c r="O66" s="9">
        <v>500037750000</v>
      </c>
      <c r="Q66" s="72">
        <v>-57750000</v>
      </c>
      <c r="R66" s="72"/>
    </row>
    <row r="67" spans="1:18" ht="21.75" customHeight="1" x14ac:dyDescent="0.2">
      <c r="A67" s="8" t="s">
        <v>291</v>
      </c>
      <c r="C67" s="9">
        <v>0</v>
      </c>
      <c r="E67" s="9">
        <v>0</v>
      </c>
      <c r="G67" s="9">
        <v>0</v>
      </c>
      <c r="I67" s="9">
        <v>0</v>
      </c>
      <c r="K67" s="9">
        <v>500000</v>
      </c>
      <c r="M67" s="9">
        <v>499980000000</v>
      </c>
      <c r="O67" s="9">
        <v>499909375000</v>
      </c>
      <c r="Q67" s="72">
        <v>70625000</v>
      </c>
      <c r="R67" s="72"/>
    </row>
    <row r="68" spans="1:18" ht="21.75" customHeight="1" x14ac:dyDescent="0.2">
      <c r="A68" s="8" t="s">
        <v>292</v>
      </c>
      <c r="C68" s="9">
        <v>0</v>
      </c>
      <c r="E68" s="9">
        <v>0</v>
      </c>
      <c r="G68" s="9">
        <v>0</v>
      </c>
      <c r="I68" s="9">
        <v>0</v>
      </c>
      <c r="K68" s="9">
        <v>300000</v>
      </c>
      <c r="M68" s="9">
        <v>299980625000</v>
      </c>
      <c r="O68" s="9">
        <v>294355339600</v>
      </c>
      <c r="Q68" s="72">
        <v>5625285400</v>
      </c>
      <c r="R68" s="72"/>
    </row>
    <row r="69" spans="1:18" ht="21.75" customHeight="1" x14ac:dyDescent="0.2">
      <c r="A69" s="11" t="s">
        <v>293</v>
      </c>
      <c r="C69" s="13">
        <v>0</v>
      </c>
      <c r="E69" s="13">
        <v>0</v>
      </c>
      <c r="G69" s="13">
        <v>0</v>
      </c>
      <c r="I69" s="13">
        <v>0</v>
      </c>
      <c r="K69" s="13">
        <v>2000000</v>
      </c>
      <c r="M69" s="13">
        <v>1915260000000</v>
      </c>
      <c r="O69" s="13">
        <v>1899720000000</v>
      </c>
      <c r="Q69" s="70">
        <v>15540000000</v>
      </c>
      <c r="R69" s="70"/>
    </row>
    <row r="70" spans="1:18" ht="21.75" customHeight="1" x14ac:dyDescent="0.2">
      <c r="A70" s="15" t="s">
        <v>38</v>
      </c>
      <c r="C70" s="16">
        <f>SUM(C8:C69)</f>
        <v>25541673</v>
      </c>
      <c r="E70" s="16">
        <f>SUM(E8:E69)</f>
        <v>462691231251</v>
      </c>
      <c r="G70" s="16">
        <f>SUM(G8:G69)</f>
        <v>431466169374</v>
      </c>
      <c r="I70" s="16">
        <f>SUM(I8:I69)</f>
        <v>31225061877</v>
      </c>
      <c r="K70" s="16">
        <f>SUM(K8:K69)</f>
        <v>229774184</v>
      </c>
      <c r="M70" s="16">
        <f>SUM(M8:M69)</f>
        <v>9069256840772</v>
      </c>
      <c r="O70" s="16">
        <f>SUM(O8:O69)</f>
        <v>8812397533528</v>
      </c>
      <c r="Q70" s="71">
        <f>SUM(Q8:R69)</f>
        <v>256733838938</v>
      </c>
      <c r="R70" s="71"/>
    </row>
    <row r="71" spans="1:18" x14ac:dyDescent="0.2">
      <c r="Q71" s="32">
        <v>256733837782</v>
      </c>
    </row>
    <row r="72" spans="1:18" x14ac:dyDescent="0.2">
      <c r="Q72" s="29">
        <f>Q70-Q71</f>
        <v>1156</v>
      </c>
    </row>
  </sheetData>
  <mergeCells count="7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8:R68"/>
    <mergeCell ref="Q69:R69"/>
    <mergeCell ref="Q70:R70"/>
    <mergeCell ref="Q63:R63"/>
    <mergeCell ref="Q64:R64"/>
    <mergeCell ref="Q65:R65"/>
    <mergeCell ref="Q66:R66"/>
    <mergeCell ref="Q67:R67"/>
  </mergeCells>
  <pageMargins left="0.39" right="0.39" top="0.39" bottom="0.39" header="0" footer="0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3"/>
  <sheetViews>
    <sheetView rightToLeft="1" view="pageBreakPreview" topLeftCell="A27" zoomScale="60" zoomScaleNormal="130" workbookViewId="0">
      <selection activeCell="Q64" sqref="Q64"/>
    </sheetView>
  </sheetViews>
  <sheetFormatPr defaultRowHeight="12.75" x14ac:dyDescent="0.2"/>
  <cols>
    <col min="1" max="1" width="40.28515625" customWidth="1"/>
    <col min="2" max="2" width="1.28515625" customWidth="1"/>
    <col min="3" max="3" width="14.7109375" customWidth="1"/>
    <col min="4" max="4" width="1.28515625" customWidth="1"/>
    <col min="5" max="5" width="19.5703125" customWidth="1"/>
    <col min="6" max="6" width="1.28515625" customWidth="1"/>
    <col min="7" max="7" width="20.140625" bestFit="1" customWidth="1"/>
    <col min="8" max="8" width="1.28515625" customWidth="1"/>
    <col min="9" max="9" width="27.7109375" bestFit="1" customWidth="1"/>
    <col min="10" max="10" width="1.28515625" customWidth="1"/>
    <col min="11" max="11" width="14.28515625" customWidth="1"/>
    <col min="12" max="12" width="1.28515625" customWidth="1"/>
    <col min="13" max="13" width="20.140625" bestFit="1" customWidth="1"/>
    <col min="14" max="14" width="1.28515625" customWidth="1"/>
    <col min="15" max="15" width="20.4257812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226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38" t="s">
        <v>434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14.45" customHeight="1" x14ac:dyDescent="0.2">
      <c r="A6" s="39" t="s">
        <v>229</v>
      </c>
      <c r="C6" s="39" t="s">
        <v>245</v>
      </c>
      <c r="D6" s="39"/>
      <c r="E6" s="39"/>
      <c r="F6" s="39"/>
      <c r="G6" s="39"/>
      <c r="H6" s="39"/>
      <c r="I6" s="39"/>
      <c r="K6" s="39" t="s">
        <v>246</v>
      </c>
      <c r="L6" s="39"/>
      <c r="M6" s="39"/>
      <c r="N6" s="39"/>
      <c r="O6" s="39"/>
      <c r="P6" s="39"/>
      <c r="Q6" s="39"/>
      <c r="R6" s="39"/>
    </row>
    <row r="7" spans="1:18" ht="29.1" customHeight="1" x14ac:dyDescent="0.2">
      <c r="A7" s="39"/>
      <c r="C7" s="19" t="s">
        <v>13</v>
      </c>
      <c r="D7" s="3"/>
      <c r="E7" s="19" t="s">
        <v>15</v>
      </c>
      <c r="F7" s="3"/>
      <c r="G7" s="19" t="s">
        <v>432</v>
      </c>
      <c r="H7" s="3"/>
      <c r="I7" s="19" t="s">
        <v>435</v>
      </c>
      <c r="K7" s="19" t="s">
        <v>13</v>
      </c>
      <c r="L7" s="3"/>
      <c r="M7" s="19" t="s">
        <v>15</v>
      </c>
      <c r="N7" s="3"/>
      <c r="O7" s="19" t="s">
        <v>432</v>
      </c>
      <c r="P7" s="3"/>
      <c r="Q7" s="40" t="s">
        <v>435</v>
      </c>
      <c r="R7" s="40"/>
    </row>
    <row r="8" spans="1:18" ht="21.75" customHeight="1" x14ac:dyDescent="0.2">
      <c r="A8" s="5" t="s">
        <v>65</v>
      </c>
      <c r="C8" s="6">
        <v>2384959</v>
      </c>
      <c r="E8" s="6">
        <v>27320612970</v>
      </c>
      <c r="G8" s="6">
        <v>28298527336</v>
      </c>
      <c r="I8" s="6">
        <v>-977914365</v>
      </c>
      <c r="K8" s="6">
        <v>2384959</v>
      </c>
      <c r="M8" s="6">
        <v>27320612970</v>
      </c>
      <c r="O8" s="6">
        <v>28298527336</v>
      </c>
      <c r="Q8" s="36">
        <v>-977914366</v>
      </c>
      <c r="R8" s="36"/>
    </row>
    <row r="9" spans="1:18" ht="21.75" customHeight="1" x14ac:dyDescent="0.2">
      <c r="A9" s="8" t="s">
        <v>67</v>
      </c>
      <c r="C9" s="9">
        <v>1000000</v>
      </c>
      <c r="E9" s="9">
        <v>12796785750</v>
      </c>
      <c r="G9" s="9">
        <v>13749931435</v>
      </c>
      <c r="I9" s="9">
        <v>-953145685</v>
      </c>
      <c r="K9" s="9">
        <v>1000000</v>
      </c>
      <c r="M9" s="9">
        <v>12796785750</v>
      </c>
      <c r="O9" s="9">
        <v>13749931435</v>
      </c>
      <c r="Q9" s="35">
        <v>-953145685</v>
      </c>
      <c r="R9" s="35"/>
    </row>
    <row r="10" spans="1:18" ht="21.75" customHeight="1" x14ac:dyDescent="0.2">
      <c r="A10" s="8" t="s">
        <v>66</v>
      </c>
      <c r="C10" s="9">
        <v>300000</v>
      </c>
      <c r="E10" s="9">
        <v>6059695556</v>
      </c>
      <c r="G10" s="9">
        <v>6646100544</v>
      </c>
      <c r="I10" s="9">
        <v>-586404987</v>
      </c>
      <c r="K10" s="9">
        <v>300000</v>
      </c>
      <c r="M10" s="9">
        <v>6059695556</v>
      </c>
      <c r="O10" s="9">
        <v>6646100544</v>
      </c>
      <c r="Q10" s="35">
        <v>-586404988</v>
      </c>
      <c r="R10" s="35"/>
    </row>
    <row r="11" spans="1:18" ht="21.75" customHeight="1" x14ac:dyDescent="0.2">
      <c r="A11" s="8" t="s">
        <v>59</v>
      </c>
      <c r="C11" s="9">
        <v>500000</v>
      </c>
      <c r="E11" s="9">
        <v>10949482031</v>
      </c>
      <c r="G11" s="9">
        <v>11528972823</v>
      </c>
      <c r="I11" s="9">
        <v>-579490791</v>
      </c>
      <c r="K11" s="9">
        <v>500000</v>
      </c>
      <c r="M11" s="9">
        <v>10949482031</v>
      </c>
      <c r="O11" s="9">
        <v>10572750178</v>
      </c>
      <c r="Q11" s="35">
        <v>376731853</v>
      </c>
      <c r="R11" s="35"/>
    </row>
    <row r="12" spans="1:18" ht="21.75" customHeight="1" x14ac:dyDescent="0.2">
      <c r="A12" s="8" t="s">
        <v>56</v>
      </c>
      <c r="C12" s="9">
        <v>2400000</v>
      </c>
      <c r="E12" s="9">
        <v>36460651500</v>
      </c>
      <c r="G12" s="9">
        <v>37416233779</v>
      </c>
      <c r="I12" s="9">
        <v>-955582279</v>
      </c>
      <c r="K12" s="9">
        <v>2400000</v>
      </c>
      <c r="M12" s="9">
        <v>36460651500</v>
      </c>
      <c r="O12" s="9">
        <v>35239230126</v>
      </c>
      <c r="Q12" s="35">
        <v>1221421374</v>
      </c>
      <c r="R12" s="35"/>
    </row>
    <row r="13" spans="1:18" ht="21.75" customHeight="1" x14ac:dyDescent="0.2">
      <c r="A13" s="8" t="s">
        <v>54</v>
      </c>
      <c r="C13" s="9">
        <v>1000000</v>
      </c>
      <c r="E13" s="9">
        <v>16770061875</v>
      </c>
      <c r="G13" s="9">
        <v>14243066250</v>
      </c>
      <c r="I13" s="9">
        <v>2526995625</v>
      </c>
      <c r="K13" s="9">
        <v>1000000</v>
      </c>
      <c r="M13" s="9">
        <v>16770061875</v>
      </c>
      <c r="O13" s="9">
        <v>10011600000</v>
      </c>
      <c r="Q13" s="35">
        <v>6758461875</v>
      </c>
      <c r="R13" s="35"/>
    </row>
    <row r="14" spans="1:18" ht="21.75" customHeight="1" x14ac:dyDescent="0.2">
      <c r="A14" s="8" t="s">
        <v>57</v>
      </c>
      <c r="C14" s="9">
        <v>3151785</v>
      </c>
      <c r="E14" s="9">
        <v>103163201659</v>
      </c>
      <c r="G14" s="9">
        <v>99398190241</v>
      </c>
      <c r="I14" s="9">
        <v>3765011418</v>
      </c>
      <c r="K14" s="9">
        <v>3151785</v>
      </c>
      <c r="M14" s="9">
        <v>103163201659</v>
      </c>
      <c r="O14" s="9">
        <v>96302875200</v>
      </c>
      <c r="Q14" s="35">
        <v>6860326459</v>
      </c>
      <c r="R14" s="35"/>
    </row>
    <row r="15" spans="1:18" ht="21.75" customHeight="1" x14ac:dyDescent="0.2">
      <c r="A15" s="8" t="s">
        <v>62</v>
      </c>
      <c r="C15" s="9">
        <v>1724881</v>
      </c>
      <c r="E15" s="9">
        <v>29121071399</v>
      </c>
      <c r="G15" s="9">
        <v>27629143858</v>
      </c>
      <c r="I15" s="9">
        <v>1491927541</v>
      </c>
      <c r="K15" s="9">
        <v>1724881</v>
      </c>
      <c r="M15" s="9">
        <v>29121071399</v>
      </c>
      <c r="O15" s="9">
        <v>21284937016</v>
      </c>
      <c r="Q15" s="35">
        <v>7836134383</v>
      </c>
      <c r="R15" s="35"/>
    </row>
    <row r="16" spans="1:18" ht="21.75" customHeight="1" x14ac:dyDescent="0.2">
      <c r="A16" s="8" t="s">
        <v>48</v>
      </c>
      <c r="C16" s="9">
        <v>2461</v>
      </c>
      <c r="E16" s="9">
        <v>83301769919</v>
      </c>
      <c r="G16" s="9">
        <v>81765841501</v>
      </c>
      <c r="I16" s="9">
        <v>1535928418</v>
      </c>
      <c r="K16" s="9">
        <v>2461</v>
      </c>
      <c r="M16" s="9">
        <v>83301769919</v>
      </c>
      <c r="O16" s="9">
        <v>64782336393</v>
      </c>
      <c r="Q16" s="35">
        <v>18519433526</v>
      </c>
      <c r="R16" s="35"/>
    </row>
    <row r="17" spans="1:18" ht="21.75" customHeight="1" x14ac:dyDescent="0.2">
      <c r="A17" s="8" t="s">
        <v>53</v>
      </c>
      <c r="C17" s="9">
        <v>35462363</v>
      </c>
      <c r="E17" s="9">
        <v>418856682572</v>
      </c>
      <c r="G17" s="9">
        <v>415269089842</v>
      </c>
      <c r="I17" s="9">
        <v>3587592730</v>
      </c>
      <c r="K17" s="9">
        <v>35462363</v>
      </c>
      <c r="M17" s="9">
        <v>418856682572</v>
      </c>
      <c r="O17" s="9">
        <v>391907516348</v>
      </c>
      <c r="Q17" s="35">
        <v>26949166224</v>
      </c>
      <c r="R17" s="35"/>
    </row>
    <row r="18" spans="1:18" ht="21.75" customHeight="1" x14ac:dyDescent="0.2">
      <c r="A18" s="8" t="s">
        <v>52</v>
      </c>
      <c r="C18" s="9">
        <v>3900000</v>
      </c>
      <c r="E18" s="9">
        <v>72025368187</v>
      </c>
      <c r="G18" s="9">
        <v>61157289375</v>
      </c>
      <c r="I18" s="9">
        <v>10868078812</v>
      </c>
      <c r="K18" s="9">
        <v>3900000</v>
      </c>
      <c r="M18" s="9">
        <v>72025368187</v>
      </c>
      <c r="O18" s="9">
        <v>43631783302</v>
      </c>
      <c r="Q18" s="35">
        <v>28393584885</v>
      </c>
      <c r="R18" s="35"/>
    </row>
    <row r="19" spans="1:18" ht="21.75" customHeight="1" x14ac:dyDescent="0.2">
      <c r="A19" s="8" t="s">
        <v>64</v>
      </c>
      <c r="C19" s="9">
        <v>89441</v>
      </c>
      <c r="E19" s="9">
        <v>117688435224</v>
      </c>
      <c r="G19" s="9">
        <v>112610780491</v>
      </c>
      <c r="I19" s="9">
        <v>5077654733</v>
      </c>
      <c r="K19" s="9">
        <v>89441</v>
      </c>
      <c r="M19" s="9">
        <v>117688435224</v>
      </c>
      <c r="O19" s="9">
        <v>88948130250</v>
      </c>
      <c r="Q19" s="35">
        <v>28740304974</v>
      </c>
      <c r="R19" s="35"/>
    </row>
    <row r="20" spans="1:18" ht="21.75" customHeight="1" x14ac:dyDescent="0.2">
      <c r="A20" s="8" t="s">
        <v>63</v>
      </c>
      <c r="C20" s="9">
        <v>156312</v>
      </c>
      <c r="E20" s="9">
        <v>148250052288</v>
      </c>
      <c r="G20" s="9">
        <v>137631445504</v>
      </c>
      <c r="I20" s="9">
        <v>10618606784</v>
      </c>
      <c r="K20" s="9">
        <v>156312</v>
      </c>
      <c r="M20" s="9">
        <v>148250052288</v>
      </c>
      <c r="O20" s="9">
        <v>110917588392</v>
      </c>
      <c r="Q20" s="35">
        <v>37332463896</v>
      </c>
      <c r="R20" s="35"/>
    </row>
    <row r="21" spans="1:18" ht="21.75" customHeight="1" x14ac:dyDescent="0.2">
      <c r="A21" s="8" t="s">
        <v>270</v>
      </c>
      <c r="C21" s="9">
        <v>233406</v>
      </c>
      <c r="E21" s="9">
        <v>294608059562</v>
      </c>
      <c r="G21" s="9">
        <v>276105973858</v>
      </c>
      <c r="I21" s="9">
        <v>18502085704</v>
      </c>
      <c r="K21" s="9">
        <v>233406</v>
      </c>
      <c r="M21" s="9">
        <v>294608059562</v>
      </c>
      <c r="O21" s="9">
        <v>252375325504</v>
      </c>
      <c r="Q21" s="35">
        <v>42232734058</v>
      </c>
      <c r="R21" s="35"/>
    </row>
    <row r="22" spans="1:18" ht="21.75" customHeight="1" x14ac:dyDescent="0.2">
      <c r="A22" s="8" t="s">
        <v>55</v>
      </c>
      <c r="C22" s="9">
        <v>43267678</v>
      </c>
      <c r="E22" s="9">
        <v>916634135052</v>
      </c>
      <c r="G22" s="9">
        <v>897847586178</v>
      </c>
      <c r="I22" s="9">
        <v>18786548874</v>
      </c>
      <c r="K22" s="9">
        <v>43267678</v>
      </c>
      <c r="M22" s="9">
        <v>916634135052</v>
      </c>
      <c r="O22" s="9">
        <v>853513360795</v>
      </c>
      <c r="Q22" s="35">
        <v>63120774257</v>
      </c>
      <c r="R22" s="35"/>
    </row>
    <row r="23" spans="1:18" ht="21.75" customHeight="1" x14ac:dyDescent="0.2">
      <c r="A23" s="8" t="s">
        <v>50</v>
      </c>
      <c r="C23" s="9">
        <v>74438740</v>
      </c>
      <c r="E23" s="9">
        <v>880994345991</v>
      </c>
      <c r="G23" s="9">
        <v>869870649290</v>
      </c>
      <c r="I23" s="9">
        <v>11123696701</v>
      </c>
      <c r="K23" s="9">
        <v>74438740</v>
      </c>
      <c r="M23" s="9">
        <v>880994345991</v>
      </c>
      <c r="O23" s="9">
        <v>790168316671</v>
      </c>
      <c r="Q23" s="35">
        <v>90826029320</v>
      </c>
      <c r="R23" s="35"/>
    </row>
    <row r="24" spans="1:18" ht="21.75" customHeight="1" x14ac:dyDescent="0.2">
      <c r="A24" s="8" t="s">
        <v>51</v>
      </c>
      <c r="C24" s="9">
        <v>104142411</v>
      </c>
      <c r="E24" s="9">
        <v>1460913240693</v>
      </c>
      <c r="G24" s="9">
        <v>1444742491694</v>
      </c>
      <c r="I24" s="9">
        <v>16170748999</v>
      </c>
      <c r="K24" s="9">
        <v>104142411</v>
      </c>
      <c r="M24" s="9">
        <v>1460913240693</v>
      </c>
      <c r="O24" s="9">
        <v>1311205513569</v>
      </c>
      <c r="Q24" s="35">
        <v>149707727124</v>
      </c>
      <c r="R24" s="35"/>
    </row>
    <row r="25" spans="1:18" ht="21.75" customHeight="1" x14ac:dyDescent="0.2">
      <c r="A25" s="8" t="s">
        <v>26</v>
      </c>
      <c r="C25" s="9">
        <v>1930469</v>
      </c>
      <c r="E25" s="9">
        <v>7979130105</v>
      </c>
      <c r="G25" s="9">
        <v>6894904875</v>
      </c>
      <c r="I25" s="9">
        <v>1084225230</v>
      </c>
      <c r="K25" s="9">
        <v>1930469</v>
      </c>
      <c r="M25" s="9">
        <v>7979130105</v>
      </c>
      <c r="O25" s="9">
        <v>5164181308</v>
      </c>
      <c r="Q25" s="35">
        <v>2814948797</v>
      </c>
      <c r="R25" s="35"/>
    </row>
    <row r="26" spans="1:18" s="41" customFormat="1" ht="21.75" customHeight="1" x14ac:dyDescent="0.2">
      <c r="A26" s="8" t="s">
        <v>32</v>
      </c>
      <c r="B26"/>
      <c r="C26" s="9">
        <v>3000000</v>
      </c>
      <c r="D26"/>
      <c r="E26" s="9">
        <v>13500193050</v>
      </c>
      <c r="F26"/>
      <c r="G26" s="9">
        <v>14463427500</v>
      </c>
      <c r="H26"/>
      <c r="I26" s="9">
        <v>-963234450</v>
      </c>
      <c r="J26"/>
      <c r="K26" s="9">
        <v>3000000</v>
      </c>
      <c r="L26"/>
      <c r="M26" s="9">
        <v>13500193050</v>
      </c>
      <c r="N26"/>
      <c r="O26" s="9">
        <v>11830732485</v>
      </c>
      <c r="P26"/>
      <c r="Q26" s="35">
        <v>1669460565</v>
      </c>
      <c r="R26" s="35"/>
    </row>
    <row r="27" spans="1:18" s="41" customFormat="1" ht="21.75" customHeight="1" x14ac:dyDescent="0.2">
      <c r="A27" s="8" t="s">
        <v>28</v>
      </c>
      <c r="B27"/>
      <c r="C27" s="9">
        <v>1200000</v>
      </c>
      <c r="D27"/>
      <c r="E27" s="9">
        <v>27817495200</v>
      </c>
      <c r="F27"/>
      <c r="G27" s="9">
        <v>32061072470</v>
      </c>
      <c r="H27"/>
      <c r="I27" s="9">
        <v>-4243577270</v>
      </c>
      <c r="J27"/>
      <c r="K27" s="9">
        <v>1200000</v>
      </c>
      <c r="L27"/>
      <c r="M27" s="9">
        <v>27817495200</v>
      </c>
      <c r="N27"/>
      <c r="O27" s="9">
        <v>21727971514</v>
      </c>
      <c r="P27"/>
      <c r="Q27" s="35">
        <v>6089523686</v>
      </c>
      <c r="R27" s="35"/>
    </row>
    <row r="28" spans="1:18" s="41" customFormat="1" ht="21.75" customHeight="1" x14ac:dyDescent="0.2">
      <c r="A28" s="8" t="s">
        <v>35</v>
      </c>
      <c r="B28"/>
      <c r="C28" s="9">
        <v>200000</v>
      </c>
      <c r="D28"/>
      <c r="E28" s="9">
        <v>5147190900</v>
      </c>
      <c r="F28"/>
      <c r="G28" s="9">
        <v>4959598235</v>
      </c>
      <c r="H28"/>
      <c r="I28" s="9">
        <v>187592665</v>
      </c>
      <c r="J28"/>
      <c r="K28" s="9">
        <v>200000</v>
      </c>
      <c r="L28"/>
      <c r="M28" s="9">
        <v>5147190900</v>
      </c>
      <c r="N28"/>
      <c r="O28" s="9">
        <v>4959598235</v>
      </c>
      <c r="P28"/>
      <c r="Q28" s="35">
        <v>187592665</v>
      </c>
      <c r="R28" s="35"/>
    </row>
    <row r="29" spans="1:18" s="41" customFormat="1" ht="21.75" customHeight="1" x14ac:dyDescent="0.2">
      <c r="A29" s="8" t="s">
        <v>29</v>
      </c>
      <c r="B29"/>
      <c r="C29" s="9">
        <v>7500000</v>
      </c>
      <c r="D29"/>
      <c r="E29" s="9">
        <v>30239001000</v>
      </c>
      <c r="F29"/>
      <c r="G29" s="9">
        <v>32207671909</v>
      </c>
      <c r="H29"/>
      <c r="I29" s="9">
        <v>-1968670909</v>
      </c>
      <c r="J29"/>
      <c r="K29" s="9">
        <v>7500000</v>
      </c>
      <c r="L29"/>
      <c r="M29" s="9">
        <v>30239001000</v>
      </c>
      <c r="N29"/>
      <c r="O29" s="9">
        <v>32137675738</v>
      </c>
      <c r="P29"/>
      <c r="Q29" s="35">
        <v>-1898674738</v>
      </c>
      <c r="R29" s="35"/>
    </row>
    <row r="30" spans="1:18" ht="21.75" customHeight="1" x14ac:dyDescent="0.2">
      <c r="A30" s="8" t="s">
        <v>34</v>
      </c>
      <c r="C30" s="9">
        <v>2000000</v>
      </c>
      <c r="E30" s="9">
        <v>16381944000</v>
      </c>
      <c r="G30" s="9">
        <v>16861390854</v>
      </c>
      <c r="I30" s="9">
        <v>-479446854</v>
      </c>
      <c r="K30" s="9">
        <v>2000000</v>
      </c>
      <c r="M30" s="9">
        <v>16381944000</v>
      </c>
      <c r="O30" s="9">
        <v>13335545296</v>
      </c>
      <c r="Q30" s="35">
        <v>3046398704</v>
      </c>
      <c r="R30" s="35"/>
    </row>
    <row r="31" spans="1:18" s="41" customFormat="1" ht="21.75" customHeight="1" x14ac:dyDescent="0.2">
      <c r="A31" s="8" t="s">
        <v>24</v>
      </c>
      <c r="B31"/>
      <c r="C31" s="9">
        <v>2420338</v>
      </c>
      <c r="D31"/>
      <c r="E31" s="9">
        <v>54614769648</v>
      </c>
      <c r="F31"/>
      <c r="G31" s="9">
        <v>51201887110</v>
      </c>
      <c r="H31"/>
      <c r="I31" s="9">
        <v>3412882538</v>
      </c>
      <c r="J31"/>
      <c r="K31" s="9">
        <v>2420338</v>
      </c>
      <c r="L31"/>
      <c r="M31" s="9">
        <v>54614769648</v>
      </c>
      <c r="N31"/>
      <c r="O31" s="9">
        <v>41274952253</v>
      </c>
      <c r="P31"/>
      <c r="Q31" s="35">
        <v>13339817395</v>
      </c>
      <c r="R31" s="35"/>
    </row>
    <row r="32" spans="1:18" ht="21.75" customHeight="1" x14ac:dyDescent="0.2">
      <c r="A32" s="8" t="s">
        <v>23</v>
      </c>
      <c r="C32" s="9">
        <v>2277865</v>
      </c>
      <c r="E32" s="9">
        <v>9917685260</v>
      </c>
      <c r="G32" s="9">
        <v>12091424495</v>
      </c>
      <c r="I32" s="9">
        <v>-2173739234</v>
      </c>
      <c r="K32" s="9">
        <v>2277865</v>
      </c>
      <c r="M32" s="9">
        <v>9917685260</v>
      </c>
      <c r="O32" s="9">
        <v>12384908255</v>
      </c>
      <c r="Q32" s="35">
        <v>-2467222994</v>
      </c>
      <c r="R32" s="35"/>
    </row>
    <row r="33" spans="1:18" ht="21.75" customHeight="1" x14ac:dyDescent="0.2">
      <c r="A33" s="8" t="s">
        <v>22</v>
      </c>
      <c r="C33" s="9">
        <v>5500000</v>
      </c>
      <c r="E33" s="9">
        <v>24602737500</v>
      </c>
      <c r="G33" s="9">
        <v>22993911547</v>
      </c>
      <c r="I33" s="9">
        <v>1608825953</v>
      </c>
      <c r="K33" s="9">
        <v>5500000</v>
      </c>
      <c r="M33" s="9">
        <v>24602737500</v>
      </c>
      <c r="O33" s="9">
        <v>23798564383</v>
      </c>
      <c r="Q33" s="35">
        <v>804173117</v>
      </c>
      <c r="R33" s="35"/>
    </row>
    <row r="34" spans="1:18" ht="21.75" customHeight="1" x14ac:dyDescent="0.2">
      <c r="A34" s="8" t="s">
        <v>21</v>
      </c>
      <c r="C34" s="9">
        <v>4400000</v>
      </c>
      <c r="E34" s="9">
        <v>13768785360</v>
      </c>
      <c r="G34" s="9">
        <v>14179924440</v>
      </c>
      <c r="I34" s="9">
        <v>-411139080</v>
      </c>
      <c r="K34" s="9">
        <v>4400000</v>
      </c>
      <c r="M34" s="9">
        <v>13768785360</v>
      </c>
      <c r="O34" s="9">
        <v>13665870114</v>
      </c>
      <c r="Q34" s="35">
        <v>102915246</v>
      </c>
      <c r="R34" s="35"/>
    </row>
    <row r="35" spans="1:18" ht="21.75" customHeight="1" x14ac:dyDescent="0.2">
      <c r="A35" s="8" t="s">
        <v>30</v>
      </c>
      <c r="C35" s="9">
        <v>4000000</v>
      </c>
      <c r="E35" s="9">
        <v>22624578000</v>
      </c>
      <c r="G35" s="9">
        <v>24534110272</v>
      </c>
      <c r="I35" s="9">
        <v>-1909532272</v>
      </c>
      <c r="K35" s="9">
        <v>4000000</v>
      </c>
      <c r="M35" s="9">
        <v>22624578000</v>
      </c>
      <c r="O35" s="9">
        <v>20007001457</v>
      </c>
      <c r="Q35" s="35">
        <v>2617576543</v>
      </c>
      <c r="R35" s="35"/>
    </row>
    <row r="36" spans="1:18" ht="21.75" customHeight="1" x14ac:dyDescent="0.2">
      <c r="A36" s="8" t="s">
        <v>19</v>
      </c>
      <c r="C36" s="9">
        <v>8000000</v>
      </c>
      <c r="E36" s="9">
        <v>23968533600</v>
      </c>
      <c r="G36" s="9">
        <v>22023456440</v>
      </c>
      <c r="I36" s="9">
        <v>1945077160</v>
      </c>
      <c r="K36" s="9">
        <v>8000000</v>
      </c>
      <c r="M36" s="9">
        <v>23968533600</v>
      </c>
      <c r="O36" s="9">
        <v>16751530904</v>
      </c>
      <c r="Q36" s="35">
        <v>7217002696</v>
      </c>
      <c r="R36" s="35"/>
    </row>
    <row r="37" spans="1:18" s="41" customFormat="1" ht="21.75" customHeight="1" x14ac:dyDescent="0.2">
      <c r="A37" s="8" t="s">
        <v>33</v>
      </c>
      <c r="B37"/>
      <c r="C37" s="9">
        <v>42361</v>
      </c>
      <c r="D37"/>
      <c r="E37" s="9">
        <v>157024282</v>
      </c>
      <c r="F37"/>
      <c r="G37" s="9">
        <v>2494455097</v>
      </c>
      <c r="H37"/>
      <c r="I37" s="9">
        <v>-2337430814</v>
      </c>
      <c r="J37"/>
      <c r="K37" s="9">
        <v>42361</v>
      </c>
      <c r="L37"/>
      <c r="M37" s="9">
        <v>157024282</v>
      </c>
      <c r="N37"/>
      <c r="O37" s="9">
        <v>153135127</v>
      </c>
      <c r="P37"/>
      <c r="Q37" s="35">
        <v>3889155</v>
      </c>
      <c r="R37" s="35"/>
    </row>
    <row r="38" spans="1:18" s="41" customFormat="1" ht="21.75" customHeight="1" x14ac:dyDescent="0.2">
      <c r="A38" s="8" t="s">
        <v>27</v>
      </c>
      <c r="B38"/>
      <c r="C38" s="9">
        <v>342884</v>
      </c>
      <c r="D38"/>
      <c r="E38" s="9">
        <v>1806472353</v>
      </c>
      <c r="F38"/>
      <c r="G38" s="9">
        <v>1597875922</v>
      </c>
      <c r="H38"/>
      <c r="I38" s="9">
        <v>208596431</v>
      </c>
      <c r="J38"/>
      <c r="K38" s="9">
        <v>342884</v>
      </c>
      <c r="L38"/>
      <c r="M38" s="9">
        <v>1806472353</v>
      </c>
      <c r="N38"/>
      <c r="O38" s="9">
        <v>1156823993</v>
      </c>
      <c r="P38"/>
      <c r="Q38" s="35">
        <v>649648360</v>
      </c>
      <c r="R38" s="35"/>
    </row>
    <row r="39" spans="1:18" s="41" customFormat="1" ht="21.75" customHeight="1" x14ac:dyDescent="0.2">
      <c r="A39" s="8" t="s">
        <v>31</v>
      </c>
      <c r="B39"/>
      <c r="C39" s="9">
        <v>4893296</v>
      </c>
      <c r="D39"/>
      <c r="E39" s="9">
        <v>27482622021</v>
      </c>
      <c r="F39"/>
      <c r="G39" s="9">
        <v>31221682179</v>
      </c>
      <c r="H39"/>
      <c r="I39" s="9">
        <v>-3739060157</v>
      </c>
      <c r="J39"/>
      <c r="K39" s="9">
        <v>4893296</v>
      </c>
      <c r="L39"/>
      <c r="M39" s="9">
        <v>27482622021</v>
      </c>
      <c r="N39"/>
      <c r="O39" s="9">
        <v>30790758331</v>
      </c>
      <c r="P39"/>
      <c r="Q39" s="35">
        <v>-3308136309</v>
      </c>
      <c r="R39" s="35"/>
    </row>
    <row r="40" spans="1:18" s="41" customFormat="1" ht="21.75" customHeight="1" x14ac:dyDescent="0.2">
      <c r="A40" s="8" t="s">
        <v>36</v>
      </c>
      <c r="B40"/>
      <c r="C40" s="9">
        <v>4000000</v>
      </c>
      <c r="D40"/>
      <c r="E40" s="9">
        <v>15566823000</v>
      </c>
      <c r="F40"/>
      <c r="G40" s="9">
        <v>17560280711</v>
      </c>
      <c r="H40"/>
      <c r="I40" s="9">
        <v>-1993457711</v>
      </c>
      <c r="J40"/>
      <c r="K40" s="9">
        <v>4000000</v>
      </c>
      <c r="L40"/>
      <c r="M40" s="9">
        <v>15566823000</v>
      </c>
      <c r="N40"/>
      <c r="O40" s="9">
        <v>17560280711</v>
      </c>
      <c r="P40"/>
      <c r="Q40" s="35">
        <v>-1993457711</v>
      </c>
      <c r="R40" s="35"/>
    </row>
    <row r="41" spans="1:18" ht="21.75" customHeight="1" x14ac:dyDescent="0.2">
      <c r="A41" s="8" t="s">
        <v>146</v>
      </c>
      <c r="C41" s="9">
        <v>1500</v>
      </c>
      <c r="E41" s="9">
        <v>1493729212</v>
      </c>
      <c r="G41" s="9">
        <v>1442738456</v>
      </c>
      <c r="I41" s="9">
        <v>50990756</v>
      </c>
      <c r="K41" s="9">
        <v>1500</v>
      </c>
      <c r="M41" s="9">
        <v>1493729212</v>
      </c>
      <c r="O41" s="9">
        <v>1394612180</v>
      </c>
      <c r="Q41" s="35">
        <v>99117032</v>
      </c>
      <c r="R41" s="35"/>
    </row>
    <row r="42" spans="1:18" ht="21.75" customHeight="1" x14ac:dyDescent="0.2">
      <c r="A42" s="8" t="s">
        <v>108</v>
      </c>
      <c r="C42" s="9">
        <v>6856</v>
      </c>
      <c r="E42" s="9">
        <v>6649114629</v>
      </c>
      <c r="G42" s="9">
        <v>6649114629</v>
      </c>
      <c r="I42" s="9">
        <v>0</v>
      </c>
      <c r="K42" s="9">
        <v>6856</v>
      </c>
      <c r="M42" s="9">
        <v>6649114629</v>
      </c>
      <c r="O42" s="9">
        <v>6512019482</v>
      </c>
      <c r="Q42" s="35">
        <v>137095147</v>
      </c>
      <c r="R42" s="35"/>
    </row>
    <row r="43" spans="1:18" ht="21.75" customHeight="1" x14ac:dyDescent="0.2">
      <c r="A43" s="8" t="s">
        <v>105</v>
      </c>
      <c r="C43" s="9">
        <v>117794</v>
      </c>
      <c r="E43" s="9">
        <v>117772649837</v>
      </c>
      <c r="G43" s="9">
        <v>117772649837</v>
      </c>
      <c r="I43" s="9">
        <v>0</v>
      </c>
      <c r="K43" s="9">
        <v>117794</v>
      </c>
      <c r="M43" s="9">
        <v>117772649837</v>
      </c>
      <c r="O43" s="9">
        <v>127271014046</v>
      </c>
      <c r="Q43" s="35">
        <v>-9498364208</v>
      </c>
      <c r="R43" s="35"/>
    </row>
    <row r="44" spans="1:18" ht="21.75" customHeight="1" x14ac:dyDescent="0.2">
      <c r="A44" s="8" t="s">
        <v>84</v>
      </c>
      <c r="C44" s="9">
        <v>534500</v>
      </c>
      <c r="E44" s="9">
        <v>476329534620</v>
      </c>
      <c r="G44" s="9">
        <v>468671537884</v>
      </c>
      <c r="I44" s="9">
        <v>7657996736</v>
      </c>
      <c r="K44" s="9">
        <v>534500</v>
      </c>
      <c r="M44" s="9">
        <v>476329534620</v>
      </c>
      <c r="O44" s="9">
        <v>404461378205</v>
      </c>
      <c r="Q44" s="35">
        <v>71868156415</v>
      </c>
      <c r="R44" s="35"/>
    </row>
    <row r="45" spans="1:18" ht="21.75" customHeight="1" x14ac:dyDescent="0.2">
      <c r="A45" s="8" t="s">
        <v>126</v>
      </c>
      <c r="C45" s="9">
        <v>10690</v>
      </c>
      <c r="E45" s="9">
        <v>10061528217</v>
      </c>
      <c r="G45" s="9">
        <v>10138696028</v>
      </c>
      <c r="I45" s="9">
        <v>-77167810</v>
      </c>
      <c r="K45" s="9">
        <v>10690</v>
      </c>
      <c r="M45" s="9">
        <v>10061528217</v>
      </c>
      <c r="O45" s="9">
        <v>10581181813</v>
      </c>
      <c r="Q45" s="35">
        <v>-519653595</v>
      </c>
      <c r="R45" s="35"/>
    </row>
    <row r="46" spans="1:18" ht="21.75" customHeight="1" x14ac:dyDescent="0.2">
      <c r="A46" s="8" t="s">
        <v>87</v>
      </c>
      <c r="C46" s="9">
        <v>368100</v>
      </c>
      <c r="E46" s="9">
        <v>313218404872</v>
      </c>
      <c r="G46" s="9">
        <v>309184760103</v>
      </c>
      <c r="I46" s="9">
        <v>4033644769</v>
      </c>
      <c r="K46" s="9">
        <v>368100</v>
      </c>
      <c r="M46" s="9">
        <v>313218404872</v>
      </c>
      <c r="O46" s="9">
        <v>262342051255</v>
      </c>
      <c r="Q46" s="35">
        <v>50876353617</v>
      </c>
      <c r="R46" s="35"/>
    </row>
    <row r="47" spans="1:18" ht="21.75" customHeight="1" x14ac:dyDescent="0.2">
      <c r="A47" s="8" t="s">
        <v>129</v>
      </c>
      <c r="C47" s="9">
        <v>10000</v>
      </c>
      <c r="E47" s="9">
        <v>9439488782</v>
      </c>
      <c r="G47" s="9">
        <v>9462984523</v>
      </c>
      <c r="I47" s="9">
        <v>-23495740</v>
      </c>
      <c r="K47" s="9">
        <v>10000</v>
      </c>
      <c r="M47" s="9">
        <v>9439488782</v>
      </c>
      <c r="O47" s="9">
        <v>9748232812</v>
      </c>
      <c r="Q47" s="35">
        <v>-308744029</v>
      </c>
      <c r="R47" s="35"/>
    </row>
    <row r="48" spans="1:18" ht="21.75" customHeight="1" x14ac:dyDescent="0.2">
      <c r="A48" s="8" t="s">
        <v>132</v>
      </c>
      <c r="C48" s="9">
        <v>10000</v>
      </c>
      <c r="E48" s="9">
        <v>9378299875</v>
      </c>
      <c r="G48" s="9">
        <v>9347705421</v>
      </c>
      <c r="I48" s="9">
        <v>30594454</v>
      </c>
      <c r="K48" s="9">
        <v>10000</v>
      </c>
      <c r="M48" s="9">
        <v>9378299875</v>
      </c>
      <c r="O48" s="9">
        <v>9023364218</v>
      </c>
      <c r="Q48" s="35">
        <v>354935657</v>
      </c>
      <c r="R48" s="35"/>
    </row>
    <row r="49" spans="1:18" ht="21.75" customHeight="1" x14ac:dyDescent="0.2">
      <c r="A49" s="8" t="s">
        <v>93</v>
      </c>
      <c r="C49" s="9">
        <v>268800</v>
      </c>
      <c r="E49" s="9">
        <v>208685368920</v>
      </c>
      <c r="G49" s="9">
        <v>206938485600</v>
      </c>
      <c r="I49" s="9">
        <v>1746883320</v>
      </c>
      <c r="K49" s="9">
        <v>268800</v>
      </c>
      <c r="M49" s="9">
        <v>208685368920</v>
      </c>
      <c r="O49" s="9">
        <v>173334609590</v>
      </c>
      <c r="Q49" s="35">
        <v>35350759330</v>
      </c>
      <c r="R49" s="35"/>
    </row>
    <row r="50" spans="1:18" ht="21.75" customHeight="1" x14ac:dyDescent="0.2">
      <c r="A50" s="8" t="s">
        <v>96</v>
      </c>
      <c r="C50" s="9">
        <v>51903</v>
      </c>
      <c r="E50" s="9">
        <v>42375788765</v>
      </c>
      <c r="G50" s="9">
        <v>41753584590</v>
      </c>
      <c r="I50" s="9">
        <v>622204175</v>
      </c>
      <c r="K50" s="9">
        <v>51903</v>
      </c>
      <c r="M50" s="9">
        <v>42375788765</v>
      </c>
      <c r="O50" s="9">
        <v>34756093648</v>
      </c>
      <c r="Q50" s="35">
        <v>7619695117</v>
      </c>
      <c r="R50" s="35"/>
    </row>
    <row r="51" spans="1:18" ht="21.75" customHeight="1" x14ac:dyDescent="0.2">
      <c r="A51" s="8" t="s">
        <v>99</v>
      </c>
      <c r="C51" s="9">
        <v>28400</v>
      </c>
      <c r="E51" s="9">
        <v>22935658158</v>
      </c>
      <c r="G51" s="9">
        <v>22630697442</v>
      </c>
      <c r="I51" s="9">
        <v>304960716</v>
      </c>
      <c r="K51" s="9">
        <v>28400</v>
      </c>
      <c r="M51" s="9">
        <v>22935658158</v>
      </c>
      <c r="O51" s="9">
        <v>18229495305</v>
      </c>
      <c r="Q51" s="35">
        <v>4706162853</v>
      </c>
      <c r="R51" s="35"/>
    </row>
    <row r="52" spans="1:18" ht="21.75" customHeight="1" x14ac:dyDescent="0.2">
      <c r="A52" s="8" t="s">
        <v>135</v>
      </c>
      <c r="C52" s="9">
        <v>250000</v>
      </c>
      <c r="E52" s="9">
        <v>240281441093</v>
      </c>
      <c r="G52" s="9">
        <v>241106291562</v>
      </c>
      <c r="I52" s="9">
        <v>-824850468</v>
      </c>
      <c r="K52" s="9">
        <v>250000</v>
      </c>
      <c r="M52" s="9">
        <v>240281441093</v>
      </c>
      <c r="O52" s="9">
        <v>249595502614</v>
      </c>
      <c r="Q52" s="35">
        <v>-9314061520</v>
      </c>
      <c r="R52" s="35"/>
    </row>
    <row r="53" spans="1:18" ht="21.75" customHeight="1" x14ac:dyDescent="0.2">
      <c r="A53" s="8" t="s">
        <v>117</v>
      </c>
      <c r="C53" s="9">
        <v>178727</v>
      </c>
      <c r="E53" s="9">
        <v>178694605731</v>
      </c>
      <c r="G53" s="9">
        <v>178694605731</v>
      </c>
      <c r="I53" s="9">
        <v>0</v>
      </c>
      <c r="K53" s="9">
        <v>178727</v>
      </c>
      <c r="M53" s="9">
        <v>178694605731</v>
      </c>
      <c r="O53" s="9">
        <v>193620608758</v>
      </c>
      <c r="Q53" s="35">
        <v>-14926003026</v>
      </c>
      <c r="R53" s="35"/>
    </row>
    <row r="54" spans="1:18" ht="21.75" customHeight="1" x14ac:dyDescent="0.2">
      <c r="A54" s="8" t="s">
        <v>90</v>
      </c>
      <c r="C54" s="9">
        <v>119500</v>
      </c>
      <c r="E54" s="9">
        <v>79811531537</v>
      </c>
      <c r="G54" s="9">
        <v>80050488218</v>
      </c>
      <c r="I54" s="9">
        <v>-238956680</v>
      </c>
      <c r="K54" s="9">
        <v>119500</v>
      </c>
      <c r="M54" s="9">
        <v>79811531537</v>
      </c>
      <c r="O54" s="9">
        <v>64362413560</v>
      </c>
      <c r="Q54" s="35">
        <v>15449117977</v>
      </c>
      <c r="R54" s="35"/>
    </row>
    <row r="55" spans="1:18" ht="21.75" customHeight="1" x14ac:dyDescent="0.2">
      <c r="A55" s="8" t="s">
        <v>114</v>
      </c>
      <c r="C55" s="9">
        <v>400000</v>
      </c>
      <c r="E55" s="9">
        <v>408445955750</v>
      </c>
      <c r="G55" s="9">
        <v>407662497777</v>
      </c>
      <c r="I55" s="9">
        <v>783457973</v>
      </c>
      <c r="K55" s="9">
        <v>400000</v>
      </c>
      <c r="M55" s="9">
        <v>408445955750</v>
      </c>
      <c r="O55" s="9">
        <v>423558656076</v>
      </c>
      <c r="Q55" s="35">
        <v>-15112700326</v>
      </c>
      <c r="R55" s="35"/>
    </row>
    <row r="56" spans="1:18" ht="21.75" customHeight="1" x14ac:dyDescent="0.2">
      <c r="A56" s="8" t="s">
        <v>120</v>
      </c>
      <c r="C56" s="9">
        <v>300000</v>
      </c>
      <c r="E56" s="9">
        <v>299945625000</v>
      </c>
      <c r="G56" s="9">
        <v>299945625000</v>
      </c>
      <c r="I56" s="9">
        <v>0</v>
      </c>
      <c r="K56" s="9">
        <v>300000</v>
      </c>
      <c r="M56" s="9">
        <v>299945625000</v>
      </c>
      <c r="O56" s="9">
        <v>324369897298</v>
      </c>
      <c r="Q56" s="35">
        <v>-24424272298</v>
      </c>
      <c r="R56" s="35"/>
    </row>
    <row r="57" spans="1:18" ht="21.75" customHeight="1" x14ac:dyDescent="0.2">
      <c r="A57" s="8" t="s">
        <v>111</v>
      </c>
      <c r="C57" s="9">
        <v>500000</v>
      </c>
      <c r="E57" s="9">
        <v>499728407806</v>
      </c>
      <c r="G57" s="9">
        <v>496835932162</v>
      </c>
      <c r="I57" s="9">
        <v>2892475644</v>
      </c>
      <c r="K57" s="9">
        <v>500000</v>
      </c>
      <c r="M57" s="9">
        <v>499728407806</v>
      </c>
      <c r="O57" s="9">
        <v>483622610775</v>
      </c>
      <c r="Q57" s="35">
        <v>16105797031</v>
      </c>
      <c r="R57" s="35"/>
    </row>
    <row r="58" spans="1:18" ht="21.75" customHeight="1" x14ac:dyDescent="0.2">
      <c r="A58" s="8" t="s">
        <v>81</v>
      </c>
      <c r="C58" s="9">
        <v>90000</v>
      </c>
      <c r="E58" s="9">
        <v>54755073843</v>
      </c>
      <c r="G58" s="9">
        <v>55106010225</v>
      </c>
      <c r="I58" s="9">
        <v>-350936381</v>
      </c>
      <c r="K58" s="9">
        <v>90000</v>
      </c>
      <c r="M58" s="9">
        <v>54755073843</v>
      </c>
      <c r="O58" s="9">
        <v>51129265500</v>
      </c>
      <c r="Q58" s="35">
        <v>3625808343</v>
      </c>
      <c r="R58" s="35"/>
    </row>
    <row r="59" spans="1:18" ht="21.75" customHeight="1" x14ac:dyDescent="0.2">
      <c r="A59" s="8" t="s">
        <v>137</v>
      </c>
      <c r="C59" s="9">
        <v>527966</v>
      </c>
      <c r="E59" s="9">
        <v>480889848914</v>
      </c>
      <c r="G59" s="9">
        <v>498800488402</v>
      </c>
      <c r="I59" s="9">
        <v>-17910639487</v>
      </c>
      <c r="K59" s="9">
        <v>527966</v>
      </c>
      <c r="M59" s="9">
        <v>480889848914</v>
      </c>
      <c r="O59" s="9">
        <v>499999640980</v>
      </c>
      <c r="Q59" s="35">
        <v>-19109792065</v>
      </c>
      <c r="R59" s="35"/>
    </row>
    <row r="60" spans="1:18" ht="21.75" customHeight="1" x14ac:dyDescent="0.2">
      <c r="A60" s="8" t="s">
        <v>123</v>
      </c>
      <c r="C60" s="9">
        <v>2107459</v>
      </c>
      <c r="E60" s="9">
        <v>1889415966574</v>
      </c>
      <c r="G60" s="9">
        <v>1938721568914</v>
      </c>
      <c r="I60" s="9">
        <v>-49305602339</v>
      </c>
      <c r="K60" s="9">
        <v>2107459</v>
      </c>
      <c r="M60" s="9">
        <v>1889415966574</v>
      </c>
      <c r="O60" s="9">
        <v>1999999665590</v>
      </c>
      <c r="Q60" s="35">
        <v>-110583699015</v>
      </c>
      <c r="R60" s="35"/>
    </row>
    <row r="61" spans="1:18" ht="21.75" customHeight="1" x14ac:dyDescent="0.2">
      <c r="A61" s="8" t="s">
        <v>77</v>
      </c>
      <c r="C61" s="9">
        <v>933400</v>
      </c>
      <c r="E61" s="9">
        <v>1349034996026</v>
      </c>
      <c r="G61" s="9">
        <v>1312762320196</v>
      </c>
      <c r="I61" s="9">
        <v>36272675830</v>
      </c>
      <c r="K61" s="9">
        <v>933400</v>
      </c>
      <c r="M61" s="9">
        <v>1349034996026</v>
      </c>
      <c r="O61" s="9">
        <v>1299992850000</v>
      </c>
      <c r="Q61" s="35">
        <v>49042146026</v>
      </c>
      <c r="R61" s="35"/>
    </row>
    <row r="62" spans="1:18" ht="21.75" customHeight="1" x14ac:dyDescent="0.2">
      <c r="A62" s="11" t="s">
        <v>140</v>
      </c>
      <c r="C62" s="13">
        <v>1053200</v>
      </c>
      <c r="E62" s="13">
        <v>999937448482</v>
      </c>
      <c r="G62" s="13">
        <v>999937448482</v>
      </c>
      <c r="I62" s="13">
        <v>0</v>
      </c>
      <c r="K62" s="13">
        <v>1053200</v>
      </c>
      <c r="M62" s="13">
        <v>999937448482</v>
      </c>
      <c r="O62" s="13">
        <v>1000118720000</v>
      </c>
      <c r="Q62" s="33">
        <v>-181271518</v>
      </c>
      <c r="R62" s="33"/>
    </row>
    <row r="63" spans="1:18" ht="21.75" customHeight="1" x14ac:dyDescent="0.2">
      <c r="A63" s="15" t="s">
        <v>38</v>
      </c>
      <c r="C63" s="16">
        <v>333730445</v>
      </c>
      <c r="E63" s="16">
        <v>12630769104150</v>
      </c>
      <c r="G63" s="16">
        <v>12556874619237</v>
      </c>
      <c r="I63" s="16">
        <v>73894484926</v>
      </c>
      <c r="K63" s="16">
        <v>333730445</v>
      </c>
      <c r="M63" s="16">
        <v>12630769104150</v>
      </c>
      <c r="O63" s="16">
        <v>12069431433354</v>
      </c>
      <c r="Q63" s="34">
        <f>SUM(Q8:Q62)</f>
        <v>586489867291</v>
      </c>
      <c r="R63" s="34"/>
    </row>
  </sheetData>
  <autoFilter ref="A7:R63" xr:uid="{00000000-0001-0000-1400-000000000000}">
    <filterColumn colId="16" showButton="0"/>
  </autoFilter>
  <pageMargins left="0.39" right="0.39" top="0.39" bottom="0.39" header="0" footer="0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9"/>
  <sheetViews>
    <sheetView rightToLeft="1" tabSelected="1" view="pageBreakPreview" topLeftCell="A14" zoomScale="90" zoomScaleNormal="110" zoomScaleSheetLayoutView="90" workbookViewId="0">
      <selection activeCell="R21" sqref="R2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8.140625" customWidth="1"/>
    <col min="15" max="15" width="1.28515625" customWidth="1"/>
    <col min="16" max="16" width="14.28515625" customWidth="1"/>
    <col min="17" max="17" width="1.28515625" customWidth="1"/>
    <col min="18" max="18" width="16.140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.85546875" bestFit="1" customWidth="1"/>
    <col min="25" max="25" width="1.28515625" customWidth="1"/>
    <col min="26" max="26" width="20.5703125" customWidth="1"/>
    <col min="27" max="27" width="1.28515625" customWidth="1"/>
    <col min="28" max="28" width="21.42578125" customWidth="1"/>
    <col min="29" max="29" width="0.28515625" customWidth="1"/>
  </cols>
  <sheetData>
    <row r="1" spans="1:2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14.45" customHeight="1" x14ac:dyDescent="0.2">
      <c r="A4" s="1" t="s">
        <v>3</v>
      </c>
      <c r="B4" s="69" t="s">
        <v>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ht="14.45" customHeight="1" x14ac:dyDescent="0.2">
      <c r="A5" s="69" t="s">
        <v>5</v>
      </c>
      <c r="B5" s="69"/>
      <c r="C5" s="69" t="s">
        <v>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4.45" customHeight="1" x14ac:dyDescent="0.2">
      <c r="F6" s="65" t="s">
        <v>7</v>
      </c>
      <c r="G6" s="65"/>
      <c r="H6" s="65"/>
      <c r="I6" s="65"/>
      <c r="J6" s="65"/>
      <c r="L6" s="65" t="s">
        <v>8</v>
      </c>
      <c r="M6" s="65"/>
      <c r="N6" s="65"/>
      <c r="O6" s="65"/>
      <c r="P6" s="65"/>
      <c r="Q6" s="65"/>
      <c r="R6" s="65"/>
      <c r="T6" s="65" t="s">
        <v>9</v>
      </c>
      <c r="U6" s="65"/>
      <c r="V6" s="65"/>
      <c r="W6" s="65"/>
      <c r="X6" s="65"/>
      <c r="Y6" s="65"/>
      <c r="Z6" s="65"/>
      <c r="AA6" s="65"/>
      <c r="AB6" s="65"/>
    </row>
    <row r="7" spans="1:28" ht="14.45" customHeight="1" x14ac:dyDescent="0.2">
      <c r="F7" s="3"/>
      <c r="G7" s="3"/>
      <c r="H7" s="3"/>
      <c r="I7" s="3"/>
      <c r="J7" s="3"/>
      <c r="L7" s="68" t="s">
        <v>10</v>
      </c>
      <c r="M7" s="68"/>
      <c r="N7" s="68"/>
      <c r="O7" s="3"/>
      <c r="P7" s="68" t="s">
        <v>11</v>
      </c>
      <c r="Q7" s="68"/>
      <c r="R7" s="6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5" t="s">
        <v>12</v>
      </c>
      <c r="B8" s="65"/>
      <c r="C8" s="65"/>
      <c r="E8" s="65" t="s">
        <v>13</v>
      </c>
      <c r="F8" s="6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6" t="s">
        <v>19</v>
      </c>
      <c r="B9" s="66"/>
      <c r="C9" s="66"/>
      <c r="E9" s="67">
        <v>11200000</v>
      </c>
      <c r="F9" s="67"/>
      <c r="G9" s="22"/>
      <c r="H9" s="24">
        <v>23452143264</v>
      </c>
      <c r="I9" s="22"/>
      <c r="J9" s="24">
        <v>28724068800</v>
      </c>
      <c r="K9" s="22"/>
      <c r="L9" s="24">
        <v>0</v>
      </c>
      <c r="M9" s="22"/>
      <c r="N9" s="24">
        <v>0</v>
      </c>
      <c r="O9" s="22"/>
      <c r="P9" s="24">
        <v>-3200000</v>
      </c>
      <c r="Q9" s="22"/>
      <c r="R9" s="24">
        <v>8712848308</v>
      </c>
      <c r="S9" s="22"/>
      <c r="T9" s="24">
        <v>8000000</v>
      </c>
      <c r="U9" s="22"/>
      <c r="V9" s="24">
        <v>3014</v>
      </c>
      <c r="W9" s="22"/>
      <c r="X9" s="24">
        <v>16751530904</v>
      </c>
      <c r="Y9" s="22"/>
      <c r="Z9" s="24">
        <v>23968533600</v>
      </c>
      <c r="AA9" s="22"/>
      <c r="AB9" s="25">
        <f>Z9/25353262870273*100</f>
        <v>9.4538260115242953E-2</v>
      </c>
    </row>
    <row r="10" spans="1:28" ht="21.75" customHeight="1" x14ac:dyDescent="0.2">
      <c r="A10" s="60" t="s">
        <v>20</v>
      </c>
      <c r="B10" s="60"/>
      <c r="C10" s="60"/>
      <c r="E10" s="61">
        <v>4400000</v>
      </c>
      <c r="F10" s="61"/>
      <c r="G10" s="22"/>
      <c r="H10" s="26">
        <v>8460243754</v>
      </c>
      <c r="I10" s="22"/>
      <c r="J10" s="26">
        <v>9692385120</v>
      </c>
      <c r="K10" s="22"/>
      <c r="L10" s="26">
        <v>0</v>
      </c>
      <c r="M10" s="22"/>
      <c r="N10" s="26">
        <v>0</v>
      </c>
      <c r="O10" s="22"/>
      <c r="P10" s="26">
        <v>-4400000</v>
      </c>
      <c r="Q10" s="22"/>
      <c r="R10" s="26">
        <v>9744075776</v>
      </c>
      <c r="S10" s="22"/>
      <c r="T10" s="26">
        <v>0</v>
      </c>
      <c r="U10" s="22"/>
      <c r="V10" s="26">
        <v>0</v>
      </c>
      <c r="W10" s="22"/>
      <c r="X10" s="26">
        <v>0</v>
      </c>
      <c r="Y10" s="22"/>
      <c r="Z10" s="26">
        <v>0</v>
      </c>
      <c r="AA10" s="22"/>
      <c r="AB10" s="27">
        <f t="shared" ref="AB10:AB27" si="0">Z10/25353262870273*100</f>
        <v>0</v>
      </c>
    </row>
    <row r="11" spans="1:28" ht="21.75" customHeight="1" x14ac:dyDescent="0.2">
      <c r="A11" s="60" t="s">
        <v>21</v>
      </c>
      <c r="B11" s="60"/>
      <c r="C11" s="60"/>
      <c r="E11" s="61">
        <v>4400000</v>
      </c>
      <c r="F11" s="61"/>
      <c r="G11" s="22"/>
      <c r="H11" s="26">
        <v>13665870114</v>
      </c>
      <c r="I11" s="22"/>
      <c r="J11" s="26">
        <v>14179924440</v>
      </c>
      <c r="K11" s="22"/>
      <c r="L11" s="26">
        <v>0</v>
      </c>
      <c r="M11" s="22"/>
      <c r="N11" s="26">
        <v>0</v>
      </c>
      <c r="O11" s="22"/>
      <c r="P11" s="26">
        <v>0</v>
      </c>
      <c r="Q11" s="22"/>
      <c r="R11" s="26">
        <v>0</v>
      </c>
      <c r="S11" s="22"/>
      <c r="T11" s="26">
        <v>4400000</v>
      </c>
      <c r="U11" s="22"/>
      <c r="V11" s="26">
        <v>3148</v>
      </c>
      <c r="W11" s="22"/>
      <c r="X11" s="26">
        <v>13665870114</v>
      </c>
      <c r="Y11" s="22"/>
      <c r="Z11" s="26">
        <v>13768785360</v>
      </c>
      <c r="AA11" s="22"/>
      <c r="AB11" s="27">
        <f t="shared" si="0"/>
        <v>5.4307745044303801E-2</v>
      </c>
    </row>
    <row r="12" spans="1:28" ht="21.75" customHeight="1" x14ac:dyDescent="0.2">
      <c r="A12" s="60" t="s">
        <v>22</v>
      </c>
      <c r="B12" s="60"/>
      <c r="C12" s="60"/>
      <c r="E12" s="61">
        <v>6000000</v>
      </c>
      <c r="F12" s="61"/>
      <c r="G12" s="22"/>
      <c r="H12" s="26">
        <v>25962070236</v>
      </c>
      <c r="I12" s="22"/>
      <c r="J12" s="26">
        <v>25157417400</v>
      </c>
      <c r="K12" s="22"/>
      <c r="L12" s="26">
        <v>0</v>
      </c>
      <c r="M12" s="22"/>
      <c r="N12" s="26">
        <v>0</v>
      </c>
      <c r="O12" s="22"/>
      <c r="P12" s="26">
        <v>-500000</v>
      </c>
      <c r="Q12" s="22"/>
      <c r="R12" s="26">
        <v>2162058750</v>
      </c>
      <c r="S12" s="22"/>
      <c r="T12" s="26">
        <v>5500000</v>
      </c>
      <c r="U12" s="22"/>
      <c r="V12" s="26">
        <v>4500</v>
      </c>
      <c r="W12" s="22"/>
      <c r="X12" s="26">
        <v>23798564383</v>
      </c>
      <c r="Y12" s="22"/>
      <c r="Z12" s="26">
        <v>24602737500</v>
      </c>
      <c r="AA12" s="22"/>
      <c r="AB12" s="27">
        <f t="shared" si="0"/>
        <v>9.7039728676686435E-2</v>
      </c>
    </row>
    <row r="13" spans="1:28" ht="21.75" customHeight="1" x14ac:dyDescent="0.2">
      <c r="A13" s="60" t="s">
        <v>23</v>
      </c>
      <c r="B13" s="60"/>
      <c r="C13" s="60"/>
      <c r="E13" s="61">
        <v>2277865</v>
      </c>
      <c r="F13" s="61"/>
      <c r="G13" s="22"/>
      <c r="H13" s="26">
        <v>12384908255</v>
      </c>
      <c r="I13" s="22"/>
      <c r="J13" s="26">
        <v>12091424495.355</v>
      </c>
      <c r="K13" s="22"/>
      <c r="L13" s="26">
        <v>0</v>
      </c>
      <c r="M13" s="22"/>
      <c r="N13" s="26">
        <v>0</v>
      </c>
      <c r="O13" s="22"/>
      <c r="P13" s="26">
        <v>0</v>
      </c>
      <c r="Q13" s="22"/>
      <c r="R13" s="26">
        <v>0</v>
      </c>
      <c r="S13" s="22"/>
      <c r="T13" s="26">
        <v>2277865</v>
      </c>
      <c r="U13" s="22"/>
      <c r="V13" s="26">
        <v>4380</v>
      </c>
      <c r="W13" s="22"/>
      <c r="X13" s="26">
        <v>12384908255</v>
      </c>
      <c r="Y13" s="22"/>
      <c r="Z13" s="26">
        <v>9917685260.2350006</v>
      </c>
      <c r="AA13" s="22"/>
      <c r="AB13" s="27">
        <f t="shared" si="0"/>
        <v>3.9117983791599482E-2</v>
      </c>
    </row>
    <row r="14" spans="1:28" ht="21.75" customHeight="1" x14ac:dyDescent="0.2">
      <c r="A14" s="60" t="s">
        <v>24</v>
      </c>
      <c r="B14" s="60"/>
      <c r="C14" s="60"/>
      <c r="E14" s="61">
        <v>2500000</v>
      </c>
      <c r="F14" s="61"/>
      <c r="G14" s="22"/>
      <c r="H14" s="26">
        <v>42633458893</v>
      </c>
      <c r="I14" s="22"/>
      <c r="J14" s="26">
        <v>52560393750</v>
      </c>
      <c r="K14" s="22"/>
      <c r="L14" s="26">
        <v>0</v>
      </c>
      <c r="M14" s="22"/>
      <c r="N14" s="26">
        <v>0</v>
      </c>
      <c r="O14" s="22"/>
      <c r="P14" s="26">
        <v>-79662</v>
      </c>
      <c r="Q14" s="22"/>
      <c r="R14" s="26">
        <v>1745084812</v>
      </c>
      <c r="S14" s="22"/>
      <c r="T14" s="26">
        <v>2420338</v>
      </c>
      <c r="U14" s="22"/>
      <c r="V14" s="26">
        <v>22700</v>
      </c>
      <c r="W14" s="22"/>
      <c r="X14" s="26">
        <v>41274952253</v>
      </c>
      <c r="Y14" s="22"/>
      <c r="Z14" s="26">
        <v>54614769648.029999</v>
      </c>
      <c r="AA14" s="22"/>
      <c r="AB14" s="27">
        <f t="shared" si="0"/>
        <v>0.21541515160191257</v>
      </c>
    </row>
    <row r="15" spans="1:28" ht="21.75" customHeight="1" x14ac:dyDescent="0.2">
      <c r="A15" s="60" t="s">
        <v>25</v>
      </c>
      <c r="B15" s="60"/>
      <c r="C15" s="60"/>
      <c r="E15" s="61">
        <v>457908</v>
      </c>
      <c r="F15" s="61"/>
      <c r="G15" s="22"/>
      <c r="H15" s="26">
        <v>12126351459</v>
      </c>
      <c r="I15" s="22"/>
      <c r="J15" s="26">
        <v>15257749156.848</v>
      </c>
      <c r="K15" s="22"/>
      <c r="L15" s="26">
        <v>0</v>
      </c>
      <c r="M15" s="22"/>
      <c r="N15" s="26">
        <v>0</v>
      </c>
      <c r="O15" s="22"/>
      <c r="P15" s="26">
        <v>-457908</v>
      </c>
      <c r="Q15" s="22"/>
      <c r="R15" s="26">
        <v>17461861007</v>
      </c>
      <c r="S15" s="22"/>
      <c r="T15" s="26">
        <v>0</v>
      </c>
      <c r="U15" s="22"/>
      <c r="V15" s="26">
        <v>0</v>
      </c>
      <c r="W15" s="22"/>
      <c r="X15" s="26">
        <v>0</v>
      </c>
      <c r="Y15" s="22"/>
      <c r="Z15" s="26">
        <v>0</v>
      </c>
      <c r="AA15" s="22"/>
      <c r="AB15" s="27">
        <f t="shared" si="0"/>
        <v>0</v>
      </c>
    </row>
    <row r="16" spans="1:28" ht="21.75" customHeight="1" x14ac:dyDescent="0.2">
      <c r="A16" s="60" t="s">
        <v>26</v>
      </c>
      <c r="B16" s="60"/>
      <c r="C16" s="60"/>
      <c r="E16" s="61">
        <v>1930469</v>
      </c>
      <c r="F16" s="61"/>
      <c r="G16" s="22"/>
      <c r="H16" s="26">
        <v>5164181308</v>
      </c>
      <c r="I16" s="22"/>
      <c r="J16" s="26">
        <v>6894904875.0538502</v>
      </c>
      <c r="K16" s="22"/>
      <c r="L16" s="26">
        <v>0</v>
      </c>
      <c r="M16" s="22"/>
      <c r="N16" s="26">
        <v>0</v>
      </c>
      <c r="O16" s="22"/>
      <c r="P16" s="26">
        <v>0</v>
      </c>
      <c r="Q16" s="22"/>
      <c r="R16" s="26">
        <v>0</v>
      </c>
      <c r="S16" s="22"/>
      <c r="T16" s="26">
        <v>1930469</v>
      </c>
      <c r="U16" s="22"/>
      <c r="V16" s="26">
        <v>4158</v>
      </c>
      <c r="W16" s="22"/>
      <c r="X16" s="26">
        <v>5164181308</v>
      </c>
      <c r="Y16" s="22"/>
      <c r="Z16" s="26">
        <v>7979130105.8930998</v>
      </c>
      <c r="AA16" s="22"/>
      <c r="AB16" s="27">
        <f t="shared" si="0"/>
        <v>3.1471807580430694E-2</v>
      </c>
    </row>
    <row r="17" spans="1:28" ht="21.75" customHeight="1" x14ac:dyDescent="0.2">
      <c r="A17" s="60" t="s">
        <v>27</v>
      </c>
      <c r="B17" s="60"/>
      <c r="C17" s="60"/>
      <c r="E17" s="61">
        <v>342884</v>
      </c>
      <c r="F17" s="61"/>
      <c r="G17" s="22"/>
      <c r="H17" s="26">
        <v>1156075728</v>
      </c>
      <c r="I17" s="22"/>
      <c r="J17" s="26">
        <v>1597875922.8576</v>
      </c>
      <c r="K17" s="22"/>
      <c r="L17" s="26">
        <v>0</v>
      </c>
      <c r="M17" s="22"/>
      <c r="N17" s="26">
        <v>0</v>
      </c>
      <c r="O17" s="22"/>
      <c r="P17" s="26">
        <v>0</v>
      </c>
      <c r="Q17" s="22"/>
      <c r="R17" s="26">
        <v>0</v>
      </c>
      <c r="S17" s="22"/>
      <c r="T17" s="26">
        <v>342884</v>
      </c>
      <c r="U17" s="22"/>
      <c r="V17" s="26">
        <v>5300</v>
      </c>
      <c r="W17" s="22"/>
      <c r="X17" s="26">
        <v>1156075728</v>
      </c>
      <c r="Y17" s="22"/>
      <c r="Z17" s="26">
        <v>1806472353.0599999</v>
      </c>
      <c r="AA17" s="22"/>
      <c r="AB17" s="27">
        <f t="shared" si="0"/>
        <v>7.1252065751982964E-3</v>
      </c>
    </row>
    <row r="18" spans="1:28" ht="21.75" customHeight="1" x14ac:dyDescent="0.2">
      <c r="A18" s="60" t="s">
        <v>28</v>
      </c>
      <c r="B18" s="60"/>
      <c r="C18" s="60"/>
      <c r="E18" s="61">
        <v>2200000</v>
      </c>
      <c r="F18" s="61"/>
      <c r="G18" s="22"/>
      <c r="H18" s="26">
        <v>39913341267</v>
      </c>
      <c r="I18" s="22"/>
      <c r="J18" s="26">
        <v>50167715400</v>
      </c>
      <c r="K18" s="22"/>
      <c r="L18" s="26">
        <v>0</v>
      </c>
      <c r="M18" s="22"/>
      <c r="N18" s="26">
        <v>0</v>
      </c>
      <c r="O18" s="22"/>
      <c r="P18" s="26">
        <v>-1000000</v>
      </c>
      <c r="Q18" s="22"/>
      <c r="R18" s="26">
        <v>26090830400</v>
      </c>
      <c r="S18" s="22"/>
      <c r="T18" s="26">
        <v>1200000</v>
      </c>
      <c r="U18" s="22"/>
      <c r="V18" s="26">
        <v>23320</v>
      </c>
      <c r="W18" s="22"/>
      <c r="X18" s="26">
        <v>21770913420</v>
      </c>
      <c r="Y18" s="22"/>
      <c r="Z18" s="26">
        <v>27817495200</v>
      </c>
      <c r="AA18" s="22"/>
      <c r="AB18" s="27">
        <f t="shared" si="0"/>
        <v>0.10971958655710677</v>
      </c>
    </row>
    <row r="19" spans="1:28" ht="21.75" customHeight="1" x14ac:dyDescent="0.2">
      <c r="A19" s="60" t="s">
        <v>29</v>
      </c>
      <c r="B19" s="60"/>
      <c r="C19" s="60"/>
      <c r="E19" s="61">
        <v>800000</v>
      </c>
      <c r="F19" s="61"/>
      <c r="G19" s="22"/>
      <c r="H19" s="26">
        <v>3238202229</v>
      </c>
      <c r="I19" s="22"/>
      <c r="J19" s="26">
        <v>3308198400</v>
      </c>
      <c r="K19" s="22"/>
      <c r="L19" s="26">
        <v>7100000</v>
      </c>
      <c r="M19" s="22"/>
      <c r="N19" s="26">
        <v>30613482882</v>
      </c>
      <c r="O19" s="22"/>
      <c r="P19" s="26">
        <v>-400000</v>
      </c>
      <c r="Q19" s="22"/>
      <c r="R19" s="26">
        <v>1662449226</v>
      </c>
      <c r="S19" s="22"/>
      <c r="T19" s="26">
        <v>7500000</v>
      </c>
      <c r="U19" s="22"/>
      <c r="V19" s="26">
        <v>4056</v>
      </c>
      <c r="W19" s="22"/>
      <c r="X19" s="26">
        <v>32137675738</v>
      </c>
      <c r="Y19" s="22"/>
      <c r="Z19" s="26">
        <v>30239001000</v>
      </c>
      <c r="AA19" s="22"/>
      <c r="AB19" s="27">
        <f t="shared" si="0"/>
        <v>0.11927064833716368</v>
      </c>
    </row>
    <row r="20" spans="1:28" ht="21.75" customHeight="1" x14ac:dyDescent="0.2">
      <c r="A20" s="60" t="s">
        <v>30</v>
      </c>
      <c r="B20" s="60"/>
      <c r="C20" s="60"/>
      <c r="E20" s="61">
        <v>6005723</v>
      </c>
      <c r="F20" s="61"/>
      <c r="G20" s="22"/>
      <c r="H20" s="26">
        <v>25136712940</v>
      </c>
      <c r="I20" s="22"/>
      <c r="J20" s="26">
        <v>34566236009.788498</v>
      </c>
      <c r="K20" s="22"/>
      <c r="L20" s="26">
        <v>0</v>
      </c>
      <c r="M20" s="22"/>
      <c r="N20" s="26">
        <v>0</v>
      </c>
      <c r="O20" s="22"/>
      <c r="P20" s="26">
        <v>-2005723</v>
      </c>
      <c r="Q20" s="22"/>
      <c r="R20" s="26">
        <v>11798658790</v>
      </c>
      <c r="S20" s="22"/>
      <c r="T20" s="26">
        <v>4000000</v>
      </c>
      <c r="U20" s="22"/>
      <c r="V20" s="26">
        <v>5690</v>
      </c>
      <c r="W20" s="22"/>
      <c r="X20" s="26">
        <v>16741839699</v>
      </c>
      <c r="Y20" s="22"/>
      <c r="Z20" s="26">
        <v>22624578000</v>
      </c>
      <c r="AA20" s="22"/>
      <c r="AB20" s="27">
        <f t="shared" si="0"/>
        <v>8.9237342411369019E-2</v>
      </c>
    </row>
    <row r="21" spans="1:28" ht="21.75" customHeight="1" x14ac:dyDescent="0.2">
      <c r="A21" s="60" t="s">
        <v>31</v>
      </c>
      <c r="B21" s="60"/>
      <c r="C21" s="60"/>
      <c r="E21" s="61">
        <v>1200000</v>
      </c>
      <c r="F21" s="61"/>
      <c r="G21" s="22"/>
      <c r="H21" s="26">
        <v>6726236152</v>
      </c>
      <c r="I21" s="22"/>
      <c r="J21" s="26">
        <v>7157160000</v>
      </c>
      <c r="K21" s="22"/>
      <c r="L21" s="26">
        <v>4893296</v>
      </c>
      <c r="M21" s="22"/>
      <c r="N21" s="26">
        <v>30790758331</v>
      </c>
      <c r="O21" s="22"/>
      <c r="P21" s="26">
        <v>-1200000</v>
      </c>
      <c r="Q21" s="22"/>
      <c r="R21" s="26">
        <v>7001824963</v>
      </c>
      <c r="S21" s="22"/>
      <c r="T21" s="26">
        <v>4893296</v>
      </c>
      <c r="U21" s="22"/>
      <c r="V21" s="26">
        <v>5650</v>
      </c>
      <c r="W21" s="22"/>
      <c r="X21" s="26">
        <v>30790758331</v>
      </c>
      <c r="Y21" s="22"/>
      <c r="Z21" s="26">
        <v>27482622021.720001</v>
      </c>
      <c r="AA21" s="22"/>
      <c r="AB21" s="27">
        <f t="shared" si="0"/>
        <v>0.10839875783382383</v>
      </c>
    </row>
    <row r="22" spans="1:28" ht="21.75" customHeight="1" x14ac:dyDescent="0.2">
      <c r="A22" s="60" t="s">
        <v>32</v>
      </c>
      <c r="B22" s="60"/>
      <c r="C22" s="60"/>
      <c r="E22" s="61">
        <v>3000000</v>
      </c>
      <c r="F22" s="61"/>
      <c r="G22" s="22"/>
      <c r="H22" s="26">
        <v>11830732485</v>
      </c>
      <c r="I22" s="22"/>
      <c r="J22" s="26">
        <v>14463427500</v>
      </c>
      <c r="K22" s="22"/>
      <c r="L22" s="26">
        <v>0</v>
      </c>
      <c r="M22" s="22"/>
      <c r="N22" s="26">
        <v>0</v>
      </c>
      <c r="O22" s="22"/>
      <c r="P22" s="26">
        <v>0</v>
      </c>
      <c r="Q22" s="22"/>
      <c r="R22" s="26">
        <v>0</v>
      </c>
      <c r="S22" s="22"/>
      <c r="T22" s="26">
        <v>3000000</v>
      </c>
      <c r="U22" s="22"/>
      <c r="V22" s="26">
        <v>4527</v>
      </c>
      <c r="W22" s="22"/>
      <c r="X22" s="26">
        <v>11830732485</v>
      </c>
      <c r="Y22" s="22"/>
      <c r="Z22" s="26">
        <v>13500193050</v>
      </c>
      <c r="AA22" s="22"/>
      <c r="AB22" s="27">
        <f t="shared" si="0"/>
        <v>5.3248345662952654E-2</v>
      </c>
    </row>
    <row r="23" spans="1:28" ht="21.75" customHeight="1" x14ac:dyDescent="0.2">
      <c r="A23" s="60" t="s">
        <v>33</v>
      </c>
      <c r="B23" s="60"/>
      <c r="C23" s="60"/>
      <c r="E23" s="61">
        <v>6500000</v>
      </c>
      <c r="F23" s="61"/>
      <c r="G23" s="22"/>
      <c r="H23" s="26">
        <v>23497518705</v>
      </c>
      <c r="I23" s="22"/>
      <c r="J23" s="26">
        <v>25838838675</v>
      </c>
      <c r="K23" s="22"/>
      <c r="L23" s="26">
        <v>0</v>
      </c>
      <c r="M23" s="22"/>
      <c r="N23" s="26">
        <v>0</v>
      </c>
      <c r="O23" s="22"/>
      <c r="P23" s="26">
        <v>-6457639</v>
      </c>
      <c r="Q23" s="22"/>
      <c r="R23" s="26">
        <v>24908368029</v>
      </c>
      <c r="S23" s="22"/>
      <c r="T23" s="26">
        <v>42361</v>
      </c>
      <c r="U23" s="22"/>
      <c r="V23" s="26">
        <v>3729</v>
      </c>
      <c r="W23" s="22"/>
      <c r="X23" s="26">
        <v>153135127</v>
      </c>
      <c r="Y23" s="22"/>
      <c r="Z23" s="26">
        <v>157024282.19444999</v>
      </c>
      <c r="AA23" s="22"/>
      <c r="AB23" s="27">
        <f t="shared" si="0"/>
        <v>6.1934545860194905E-4</v>
      </c>
    </row>
    <row r="24" spans="1:28" ht="21.75" customHeight="1" x14ac:dyDescent="0.2">
      <c r="A24" s="60" t="s">
        <v>34</v>
      </c>
      <c r="B24" s="60"/>
      <c r="C24" s="60"/>
      <c r="E24" s="61">
        <v>3000000</v>
      </c>
      <c r="F24" s="61"/>
      <c r="G24" s="22"/>
      <c r="H24" s="26">
        <v>16597125954</v>
      </c>
      <c r="I24" s="22"/>
      <c r="J24" s="26">
        <v>23529163500</v>
      </c>
      <c r="K24" s="22"/>
      <c r="L24" s="26">
        <v>0</v>
      </c>
      <c r="M24" s="22"/>
      <c r="N24" s="26">
        <v>0</v>
      </c>
      <c r="O24" s="22"/>
      <c r="P24" s="26">
        <v>-1000000</v>
      </c>
      <c r="Q24" s="22"/>
      <c r="R24" s="26">
        <v>7902697525</v>
      </c>
      <c r="S24" s="22"/>
      <c r="T24" s="26">
        <v>2000000</v>
      </c>
      <c r="U24" s="22"/>
      <c r="V24" s="26">
        <v>8240</v>
      </c>
      <c r="W24" s="22"/>
      <c r="X24" s="26">
        <v>11064750636</v>
      </c>
      <c r="Y24" s="22"/>
      <c r="Z24" s="26">
        <v>16381944000</v>
      </c>
      <c r="AA24" s="22"/>
      <c r="AB24" s="27">
        <f t="shared" si="0"/>
        <v>6.4614736508759291E-2</v>
      </c>
    </row>
    <row r="25" spans="1:28" ht="21.75" customHeight="1" x14ac:dyDescent="0.2">
      <c r="A25" s="60" t="s">
        <v>35</v>
      </c>
      <c r="B25" s="60"/>
      <c r="C25" s="60"/>
      <c r="E25" s="61">
        <v>0</v>
      </c>
      <c r="F25" s="61"/>
      <c r="G25" s="22"/>
      <c r="H25" s="26">
        <v>0</v>
      </c>
      <c r="I25" s="22"/>
      <c r="J25" s="26">
        <v>0</v>
      </c>
      <c r="K25" s="22"/>
      <c r="L25" s="26">
        <v>200000</v>
      </c>
      <c r="M25" s="22"/>
      <c r="N25" s="26">
        <v>4959598235</v>
      </c>
      <c r="O25" s="22"/>
      <c r="P25" s="26">
        <v>0</v>
      </c>
      <c r="Q25" s="22"/>
      <c r="R25" s="26">
        <v>0</v>
      </c>
      <c r="S25" s="22"/>
      <c r="T25" s="26">
        <v>200000</v>
      </c>
      <c r="U25" s="22"/>
      <c r="V25" s="26">
        <v>25890</v>
      </c>
      <c r="W25" s="22"/>
      <c r="X25" s="26">
        <v>4959598235</v>
      </c>
      <c r="Y25" s="22"/>
      <c r="Z25" s="26">
        <v>5147190900</v>
      </c>
      <c r="AA25" s="22"/>
      <c r="AB25" s="27">
        <f t="shared" si="0"/>
        <v>2.0301887478298274E-2</v>
      </c>
    </row>
    <row r="26" spans="1:28" ht="21.75" customHeight="1" x14ac:dyDescent="0.2">
      <c r="A26" s="60" t="s">
        <v>36</v>
      </c>
      <c r="B26" s="60"/>
      <c r="C26" s="60"/>
      <c r="E26" s="61">
        <v>0</v>
      </c>
      <c r="F26" s="61"/>
      <c r="G26" s="22"/>
      <c r="H26" s="26">
        <v>0</v>
      </c>
      <c r="I26" s="22"/>
      <c r="J26" s="26">
        <v>0</v>
      </c>
      <c r="K26" s="22"/>
      <c r="L26" s="26">
        <v>4000000</v>
      </c>
      <c r="M26" s="22"/>
      <c r="N26" s="26">
        <v>17560280711</v>
      </c>
      <c r="O26" s="22"/>
      <c r="P26" s="26">
        <v>0</v>
      </c>
      <c r="Q26" s="22"/>
      <c r="R26" s="26">
        <v>0</v>
      </c>
      <c r="S26" s="22"/>
      <c r="T26" s="26">
        <v>4000000</v>
      </c>
      <c r="U26" s="22"/>
      <c r="V26" s="26">
        <v>3915</v>
      </c>
      <c r="W26" s="22"/>
      <c r="X26" s="26">
        <v>17560280711</v>
      </c>
      <c r="Y26" s="22"/>
      <c r="Z26" s="26">
        <v>15566823000</v>
      </c>
      <c r="AA26" s="22"/>
      <c r="AB26" s="27">
        <f t="shared" si="0"/>
        <v>6.1399682871794321E-2</v>
      </c>
    </row>
    <row r="27" spans="1:28" ht="21.75" customHeight="1" x14ac:dyDescent="0.2">
      <c r="A27" s="62" t="s">
        <v>37</v>
      </c>
      <c r="B27" s="62"/>
      <c r="C27" s="62"/>
      <c r="D27" s="12"/>
      <c r="E27" s="61">
        <v>0</v>
      </c>
      <c r="F27" s="63"/>
      <c r="G27" s="22"/>
      <c r="H27" s="28">
        <v>0</v>
      </c>
      <c r="I27" s="22"/>
      <c r="J27" s="28">
        <v>0</v>
      </c>
      <c r="K27" s="22"/>
      <c r="L27" s="28">
        <v>200000</v>
      </c>
      <c r="M27" s="22"/>
      <c r="N27" s="28">
        <v>1967785123</v>
      </c>
      <c r="O27" s="22"/>
      <c r="P27" s="28">
        <v>-200000</v>
      </c>
      <c r="Q27" s="22"/>
      <c r="R27" s="28">
        <v>2067624005</v>
      </c>
      <c r="S27" s="22"/>
      <c r="T27" s="28">
        <v>0</v>
      </c>
      <c r="U27" s="22"/>
      <c r="V27" s="28">
        <v>0</v>
      </c>
      <c r="W27" s="22"/>
      <c r="X27" s="28">
        <v>0</v>
      </c>
      <c r="Y27" s="22"/>
      <c r="Z27" s="28">
        <v>0</v>
      </c>
      <c r="AA27" s="22"/>
      <c r="AB27" s="27">
        <f t="shared" si="0"/>
        <v>0</v>
      </c>
    </row>
    <row r="28" spans="1:28" ht="21.75" customHeight="1" x14ac:dyDescent="0.2">
      <c r="A28" s="64" t="s">
        <v>38</v>
      </c>
      <c r="B28" s="64"/>
      <c r="C28" s="64"/>
      <c r="D28" s="64"/>
      <c r="E28" s="22"/>
      <c r="F28" s="21">
        <f>SUM(E9:F27)</f>
        <v>56214849</v>
      </c>
      <c r="G28" s="22"/>
      <c r="H28" s="21">
        <f>SUM(H9:H27)</f>
        <v>271945172743</v>
      </c>
      <c r="I28" s="22"/>
      <c r="J28" s="21">
        <f>SUM(J9:J27)</f>
        <v>325186883444.90295</v>
      </c>
      <c r="K28" s="22"/>
      <c r="L28" s="21">
        <f>SUM(L9:L27)</f>
        <v>16393296</v>
      </c>
      <c r="M28" s="22"/>
      <c r="N28" s="21">
        <f>SUM(N9:N27)</f>
        <v>85891905282</v>
      </c>
      <c r="O28" s="22"/>
      <c r="P28" s="21">
        <f>SUM(P9:P27)</f>
        <v>-20900932</v>
      </c>
      <c r="Q28" s="22"/>
      <c r="R28" s="21">
        <f>SUM(R9:R27)</f>
        <v>121258381591</v>
      </c>
      <c r="S28" s="22"/>
      <c r="T28" s="21">
        <f>SUM(T9:T27)</f>
        <v>51707213</v>
      </c>
      <c r="U28" s="22"/>
      <c r="V28" s="21"/>
      <c r="W28" s="22"/>
      <c r="X28" s="21">
        <f>SUM(X9:X27)</f>
        <v>261205767327</v>
      </c>
      <c r="Y28" s="22"/>
      <c r="Z28" s="21">
        <f>SUM(Z9:Z27)</f>
        <v>295574985281.13257</v>
      </c>
      <c r="AA28" s="22"/>
      <c r="AB28" s="23">
        <f>SUM(AB9:AB27)</f>
        <v>1.165826216505244</v>
      </c>
    </row>
    <row r="29" spans="1:28" x14ac:dyDescent="0.2">
      <c r="Z29" s="29"/>
    </row>
  </sheetData>
  <mergeCells count="5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D28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9"/>
  <sheetViews>
    <sheetView rightToLeft="1" view="pageBreakPreview" zoomScale="80" zoomScaleNormal="100" zoomScaleSheetLayoutView="80" workbookViewId="0">
      <selection activeCell="D30" sqref="D3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3" customWidth="1"/>
    <col min="12" max="12" width="1.28515625" customWidth="1"/>
    <col min="13" max="13" width="17.5703125" bestFit="1" customWidth="1"/>
    <col min="14" max="14" width="1.28515625" customWidth="1"/>
    <col min="15" max="15" width="13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7.5703125" bestFit="1" customWidth="1"/>
    <col min="26" max="26" width="1.28515625" customWidth="1"/>
    <col min="27" max="27" width="18.42578125" customWidth="1"/>
    <col min="28" max="28" width="0.28515625" customWidth="1"/>
  </cols>
  <sheetData>
    <row r="1" spans="1:2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 x14ac:dyDescent="0.2"/>
    <row r="5" spans="1:27" ht="14.45" customHeight="1" x14ac:dyDescent="0.2">
      <c r="A5" s="1" t="s">
        <v>41</v>
      </c>
      <c r="B5" s="69" t="s">
        <v>42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ht="14.45" customHeight="1" x14ac:dyDescent="0.2">
      <c r="E6" s="65" t="s">
        <v>7</v>
      </c>
      <c r="F6" s="65"/>
      <c r="G6" s="65"/>
      <c r="H6" s="65"/>
      <c r="I6" s="65"/>
      <c r="K6" s="65" t="s">
        <v>8</v>
      </c>
      <c r="L6" s="65"/>
      <c r="M6" s="65"/>
      <c r="N6" s="65"/>
      <c r="O6" s="65"/>
      <c r="P6" s="65"/>
      <c r="Q6" s="65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7" ht="14.45" customHeight="1" x14ac:dyDescent="0.2">
      <c r="E7" s="3"/>
      <c r="F7" s="3"/>
      <c r="G7" s="3"/>
      <c r="H7" s="3"/>
      <c r="I7" s="3"/>
      <c r="K7" s="68" t="s">
        <v>43</v>
      </c>
      <c r="L7" s="68"/>
      <c r="M7" s="68"/>
      <c r="N7" s="3"/>
      <c r="O7" s="68" t="s">
        <v>44</v>
      </c>
      <c r="P7" s="68"/>
      <c r="Q7" s="6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5" t="s">
        <v>45</v>
      </c>
      <c r="B8" s="65"/>
      <c r="D8" s="65" t="s">
        <v>46</v>
      </c>
      <c r="E8" s="6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6" t="s">
        <v>48</v>
      </c>
      <c r="B9" s="66"/>
      <c r="D9" s="73">
        <v>2461</v>
      </c>
      <c r="E9" s="73"/>
      <c r="G9" s="6">
        <v>59989973399</v>
      </c>
      <c r="I9" s="6">
        <v>81765841501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34051354</v>
      </c>
      <c r="W9" s="6">
        <v>59989973399</v>
      </c>
      <c r="Y9" s="6">
        <v>83800382194</v>
      </c>
      <c r="AA9" s="7">
        <v>0.36</v>
      </c>
    </row>
    <row r="10" spans="1:27" ht="21.75" customHeight="1" x14ac:dyDescent="0.2">
      <c r="A10" s="60" t="s">
        <v>49</v>
      </c>
      <c r="B10" s="60"/>
      <c r="D10" s="72">
        <v>233406</v>
      </c>
      <c r="E10" s="72"/>
      <c r="G10" s="9">
        <v>254999493874</v>
      </c>
      <c r="I10" s="9">
        <v>276105973858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1269768</v>
      </c>
      <c r="W10" s="9">
        <v>254999493874</v>
      </c>
      <c r="Y10" s="9">
        <v>296371449808</v>
      </c>
      <c r="AA10" s="10">
        <f>Y10/25353262870273*100</f>
        <v>1.1689676840589187</v>
      </c>
    </row>
    <row r="11" spans="1:27" ht="21.75" customHeight="1" x14ac:dyDescent="0.2">
      <c r="A11" s="60" t="s">
        <v>50</v>
      </c>
      <c r="B11" s="60"/>
      <c r="D11" s="72">
        <v>49033786</v>
      </c>
      <c r="E11" s="72"/>
      <c r="G11" s="9">
        <v>495441620722</v>
      </c>
      <c r="I11" s="9">
        <v>569870660892</v>
      </c>
      <c r="K11" s="9">
        <v>25404954</v>
      </c>
      <c r="M11" s="9">
        <v>299999988398.88</v>
      </c>
      <c r="O11" s="9">
        <v>0</v>
      </c>
      <c r="Q11" s="9">
        <v>0</v>
      </c>
      <c r="S11" s="9">
        <v>74438740</v>
      </c>
      <c r="U11" s="9">
        <v>11906</v>
      </c>
      <c r="W11" s="9">
        <v>795441609120</v>
      </c>
      <c r="Y11" s="9">
        <v>886267638440</v>
      </c>
      <c r="AA11" s="10">
        <f t="shared" ref="AA11:AA28" si="0">Y11/25353262870273*100</f>
        <v>3.4956748682598926</v>
      </c>
    </row>
    <row r="12" spans="1:27" ht="21.75" customHeight="1" x14ac:dyDescent="0.2">
      <c r="A12" s="60" t="s">
        <v>51</v>
      </c>
      <c r="B12" s="60"/>
      <c r="D12" s="72">
        <v>61324320</v>
      </c>
      <c r="E12" s="72"/>
      <c r="G12" s="9">
        <v>719949973214</v>
      </c>
      <c r="I12" s="9">
        <v>844742508000</v>
      </c>
      <c r="K12" s="9">
        <v>42818091</v>
      </c>
      <c r="M12" s="9">
        <v>599999983695.5</v>
      </c>
      <c r="O12" s="9">
        <v>0</v>
      </c>
      <c r="Q12" s="9">
        <v>0</v>
      </c>
      <c r="S12" s="9">
        <v>104142411</v>
      </c>
      <c r="U12" s="9">
        <v>14112</v>
      </c>
      <c r="W12" s="9">
        <v>1319949956908</v>
      </c>
      <c r="Y12" s="9">
        <v>1469657704032</v>
      </c>
      <c r="AA12" s="10">
        <f t="shared" si="0"/>
        <v>5.7967201758286935</v>
      </c>
    </row>
    <row r="13" spans="1:27" ht="21.75" customHeight="1" x14ac:dyDescent="0.2">
      <c r="A13" s="60" t="s">
        <v>52</v>
      </c>
      <c r="B13" s="60"/>
      <c r="D13" s="72">
        <v>3900000</v>
      </c>
      <c r="E13" s="72"/>
      <c r="G13" s="9">
        <v>45254780305</v>
      </c>
      <c r="I13" s="9">
        <v>61157289375</v>
      </c>
      <c r="K13" s="9">
        <v>0</v>
      </c>
      <c r="M13" s="9">
        <v>0</v>
      </c>
      <c r="O13" s="9">
        <v>0</v>
      </c>
      <c r="Q13" s="9">
        <v>0</v>
      </c>
      <c r="S13" s="9">
        <v>3900000</v>
      </c>
      <c r="U13" s="9">
        <v>18490</v>
      </c>
      <c r="W13" s="9">
        <v>45254780305</v>
      </c>
      <c r="Y13" s="9">
        <v>72025368187.5</v>
      </c>
      <c r="AA13" s="10">
        <f t="shared" si="0"/>
        <v>0.28408717472002626</v>
      </c>
    </row>
    <row r="14" spans="1:27" ht="21.75" customHeight="1" x14ac:dyDescent="0.2">
      <c r="A14" s="60" t="s">
        <v>53</v>
      </c>
      <c r="B14" s="60"/>
      <c r="D14" s="72">
        <v>14162350</v>
      </c>
      <c r="E14" s="72"/>
      <c r="G14" s="9">
        <v>141623500000</v>
      </c>
      <c r="I14" s="9">
        <v>164269097650</v>
      </c>
      <c r="K14" s="9">
        <v>21300013</v>
      </c>
      <c r="M14" s="9">
        <v>250999992192.39001</v>
      </c>
      <c r="O14" s="9">
        <v>0</v>
      </c>
      <c r="Q14" s="9">
        <v>0</v>
      </c>
      <c r="S14" s="9">
        <v>35462363</v>
      </c>
      <c r="U14" s="9">
        <v>11882</v>
      </c>
      <c r="W14" s="9">
        <v>392623492192</v>
      </c>
      <c r="Y14" s="9">
        <v>421363797166</v>
      </c>
      <c r="AA14" s="10">
        <f t="shared" si="0"/>
        <v>1.661970687252464</v>
      </c>
    </row>
    <row r="15" spans="1:27" ht="21.75" customHeight="1" x14ac:dyDescent="0.2">
      <c r="A15" s="60" t="s">
        <v>54</v>
      </c>
      <c r="B15" s="60"/>
      <c r="D15" s="72">
        <v>1000000</v>
      </c>
      <c r="E15" s="72"/>
      <c r="G15" s="9">
        <v>10011600000</v>
      </c>
      <c r="I15" s="9">
        <v>14243066250</v>
      </c>
      <c r="K15" s="9">
        <v>0</v>
      </c>
      <c r="M15" s="9">
        <v>0</v>
      </c>
      <c r="O15" s="9">
        <v>0</v>
      </c>
      <c r="Q15" s="9">
        <v>0</v>
      </c>
      <c r="S15" s="9">
        <v>1000000</v>
      </c>
      <c r="U15" s="9">
        <v>16790</v>
      </c>
      <c r="W15" s="9">
        <v>10011600000</v>
      </c>
      <c r="Y15" s="9">
        <v>16770061875</v>
      </c>
      <c r="AA15" s="10">
        <f t="shared" si="0"/>
        <v>6.6145576452264432E-2</v>
      </c>
    </row>
    <row r="16" spans="1:27" ht="21.75" customHeight="1" x14ac:dyDescent="0.2">
      <c r="A16" s="60" t="s">
        <v>55</v>
      </c>
      <c r="B16" s="60"/>
      <c r="D16" s="72">
        <v>43267678</v>
      </c>
      <c r="E16" s="72"/>
      <c r="G16" s="9">
        <v>858999979279</v>
      </c>
      <c r="I16" s="9">
        <v>897847586178</v>
      </c>
      <c r="K16" s="9">
        <v>0</v>
      </c>
      <c r="M16" s="9">
        <v>0</v>
      </c>
      <c r="O16" s="9">
        <v>0</v>
      </c>
      <c r="Q16" s="9">
        <v>0</v>
      </c>
      <c r="S16" s="9">
        <v>43267678</v>
      </c>
      <c r="U16" s="9">
        <v>21312</v>
      </c>
      <c r="W16" s="9">
        <v>858999979279</v>
      </c>
      <c r="Y16" s="9">
        <v>922120753536</v>
      </c>
      <c r="AA16" s="10">
        <f t="shared" si="0"/>
        <v>3.6370890731275365</v>
      </c>
    </row>
    <row r="17" spans="1:27" ht="21.75" customHeight="1" x14ac:dyDescent="0.2">
      <c r="A17" s="60" t="s">
        <v>56</v>
      </c>
      <c r="B17" s="60"/>
      <c r="D17" s="72">
        <v>3000000</v>
      </c>
      <c r="E17" s="72"/>
      <c r="G17" s="9">
        <v>44049037659</v>
      </c>
      <c r="I17" s="9">
        <v>46226041312.5</v>
      </c>
      <c r="K17" s="9">
        <v>0</v>
      </c>
      <c r="M17" s="9">
        <v>0</v>
      </c>
      <c r="O17" s="9">
        <v>-600000</v>
      </c>
      <c r="Q17" s="9">
        <v>9447677065</v>
      </c>
      <c r="S17" s="9">
        <v>2400000</v>
      </c>
      <c r="U17" s="9">
        <v>15210</v>
      </c>
      <c r="W17" s="9">
        <v>35239230126</v>
      </c>
      <c r="Y17" s="9">
        <v>36460651500</v>
      </c>
      <c r="AA17" s="10">
        <f t="shared" si="0"/>
        <v>0.1438104897446969</v>
      </c>
    </row>
    <row r="18" spans="1:27" ht="21.75" customHeight="1" x14ac:dyDescent="0.2">
      <c r="A18" s="60" t="s">
        <v>57</v>
      </c>
      <c r="B18" s="60"/>
      <c r="D18" s="72">
        <v>3151785</v>
      </c>
      <c r="E18" s="72"/>
      <c r="G18" s="9">
        <v>96302875200</v>
      </c>
      <c r="I18" s="9">
        <v>99398190241.350006</v>
      </c>
      <c r="K18" s="9">
        <v>0</v>
      </c>
      <c r="M18" s="9">
        <v>0</v>
      </c>
      <c r="O18" s="9">
        <v>0</v>
      </c>
      <c r="Q18" s="9">
        <v>0</v>
      </c>
      <c r="S18" s="9">
        <v>3151785</v>
      </c>
      <c r="U18" s="9">
        <v>32771</v>
      </c>
      <c r="W18" s="9">
        <v>96302875200</v>
      </c>
      <c r="Y18" s="9">
        <v>103163201659.51801</v>
      </c>
      <c r="AA18" s="10">
        <f t="shared" si="0"/>
        <v>0.40690305696501922</v>
      </c>
    </row>
    <row r="19" spans="1:27" ht="21.75" customHeight="1" x14ac:dyDescent="0.2">
      <c r="A19" s="60" t="s">
        <v>58</v>
      </c>
      <c r="B19" s="60"/>
      <c r="D19" s="72">
        <v>1000000</v>
      </c>
      <c r="E19" s="72"/>
      <c r="G19" s="9">
        <v>49335162468</v>
      </c>
      <c r="I19" s="9">
        <v>47453581875</v>
      </c>
      <c r="K19" s="9">
        <v>0</v>
      </c>
      <c r="M19" s="9">
        <v>0</v>
      </c>
      <c r="O19" s="9">
        <v>-1000000</v>
      </c>
      <c r="Q19" s="9">
        <v>47567968743</v>
      </c>
      <c r="S19" s="9">
        <v>0</v>
      </c>
      <c r="U19" s="9">
        <v>0</v>
      </c>
      <c r="W19" s="9">
        <v>0</v>
      </c>
      <c r="Y19" s="9">
        <v>0</v>
      </c>
      <c r="AA19" s="10">
        <f t="shared" si="0"/>
        <v>0</v>
      </c>
    </row>
    <row r="20" spans="1:27" ht="21.75" customHeight="1" x14ac:dyDescent="0.2">
      <c r="A20" s="60" t="s">
        <v>59</v>
      </c>
      <c r="B20" s="60"/>
      <c r="D20" s="72">
        <v>1000000</v>
      </c>
      <c r="E20" s="72"/>
      <c r="G20" s="9">
        <v>21145500355</v>
      </c>
      <c r="I20" s="9">
        <v>22101723000</v>
      </c>
      <c r="K20" s="9">
        <v>0</v>
      </c>
      <c r="M20" s="9">
        <v>0</v>
      </c>
      <c r="O20" s="9">
        <v>-500000</v>
      </c>
      <c r="Q20" s="9">
        <v>11344116835</v>
      </c>
      <c r="S20" s="9">
        <v>500000</v>
      </c>
      <c r="U20" s="9">
        <v>21925</v>
      </c>
      <c r="W20" s="9">
        <v>10572750178</v>
      </c>
      <c r="Y20" s="9">
        <v>10949482031.25</v>
      </c>
      <c r="AA20" s="10">
        <f t="shared" si="0"/>
        <v>4.3187664196423399E-2</v>
      </c>
    </row>
    <row r="21" spans="1:27" ht="21.75" customHeight="1" x14ac:dyDescent="0.2">
      <c r="A21" s="60" t="s">
        <v>60</v>
      </c>
      <c r="B21" s="60"/>
      <c r="D21" s="72">
        <v>910000</v>
      </c>
      <c r="E21" s="72"/>
      <c r="G21" s="9">
        <v>10142379726</v>
      </c>
      <c r="I21" s="9">
        <v>9898131993.75</v>
      </c>
      <c r="K21" s="9">
        <v>0</v>
      </c>
      <c r="M21" s="9">
        <v>0</v>
      </c>
      <c r="O21" s="9">
        <v>-910000</v>
      </c>
      <c r="Q21" s="9">
        <v>10553678454</v>
      </c>
      <c r="S21" s="9">
        <v>0</v>
      </c>
      <c r="U21" s="9">
        <v>0</v>
      </c>
      <c r="W21" s="9">
        <v>0</v>
      </c>
      <c r="Y21" s="9">
        <v>0</v>
      </c>
      <c r="AA21" s="10">
        <f t="shared" si="0"/>
        <v>0</v>
      </c>
    </row>
    <row r="22" spans="1:27" ht="21.75" customHeight="1" x14ac:dyDescent="0.2">
      <c r="A22" s="60" t="s">
        <v>61</v>
      </c>
      <c r="B22" s="60"/>
      <c r="D22" s="72">
        <v>777500</v>
      </c>
      <c r="E22" s="72"/>
      <c r="G22" s="9">
        <v>7784019000</v>
      </c>
      <c r="I22" s="9">
        <v>9465693624.84375</v>
      </c>
      <c r="K22" s="9">
        <v>0</v>
      </c>
      <c r="M22" s="9">
        <v>0</v>
      </c>
      <c r="O22" s="9">
        <v>-777500</v>
      </c>
      <c r="Q22" s="9">
        <v>10175809892</v>
      </c>
      <c r="S22" s="9">
        <v>0</v>
      </c>
      <c r="U22" s="9">
        <v>0</v>
      </c>
      <c r="W22" s="9">
        <v>0</v>
      </c>
      <c r="Y22" s="9">
        <v>0</v>
      </c>
      <c r="AA22" s="10">
        <f t="shared" si="0"/>
        <v>0</v>
      </c>
    </row>
    <row r="23" spans="1:27" ht="21.75" customHeight="1" x14ac:dyDescent="0.2">
      <c r="A23" s="60" t="s">
        <v>62</v>
      </c>
      <c r="B23" s="60"/>
      <c r="D23" s="72">
        <v>1724881</v>
      </c>
      <c r="E23" s="72"/>
      <c r="G23" s="9">
        <v>19999995195</v>
      </c>
      <c r="I23" s="9">
        <v>27629143858</v>
      </c>
      <c r="K23" s="9">
        <v>0</v>
      </c>
      <c r="M23" s="9">
        <v>0</v>
      </c>
      <c r="O23" s="9">
        <v>0</v>
      </c>
      <c r="Q23" s="9">
        <v>0</v>
      </c>
      <c r="S23" s="9">
        <v>1724881</v>
      </c>
      <c r="U23" s="9">
        <v>16984</v>
      </c>
      <c r="W23" s="9">
        <v>19999995195</v>
      </c>
      <c r="Y23" s="9">
        <v>29295378904</v>
      </c>
      <c r="AA23" s="10">
        <f t="shared" si="0"/>
        <v>0.11554875226079551</v>
      </c>
    </row>
    <row r="24" spans="1:27" ht="21.75" customHeight="1" x14ac:dyDescent="0.2">
      <c r="A24" s="60" t="s">
        <v>63</v>
      </c>
      <c r="B24" s="60"/>
      <c r="D24" s="72">
        <v>156312</v>
      </c>
      <c r="E24" s="72"/>
      <c r="G24" s="9">
        <v>99999684128</v>
      </c>
      <c r="I24" s="9">
        <v>137631445504</v>
      </c>
      <c r="K24" s="9">
        <v>0</v>
      </c>
      <c r="M24" s="9">
        <v>0</v>
      </c>
      <c r="O24" s="9">
        <v>0</v>
      </c>
      <c r="Q24" s="9">
        <v>0</v>
      </c>
      <c r="S24" s="9">
        <v>156312</v>
      </c>
      <c r="U24" s="9">
        <v>948424</v>
      </c>
      <c r="W24" s="9">
        <v>99999684128</v>
      </c>
      <c r="Y24" s="9">
        <v>148250032288</v>
      </c>
      <c r="AA24" s="10">
        <f t="shared" si="0"/>
        <v>0.58473748742543474</v>
      </c>
    </row>
    <row r="25" spans="1:27" ht="21.75" customHeight="1" x14ac:dyDescent="0.2">
      <c r="A25" s="60" t="s">
        <v>64</v>
      </c>
      <c r="B25" s="60"/>
      <c r="D25" s="72">
        <v>89441</v>
      </c>
      <c r="E25" s="72"/>
      <c r="G25" s="9">
        <v>89999287933</v>
      </c>
      <c r="I25" s="9">
        <v>112610780491</v>
      </c>
      <c r="K25" s="9">
        <v>0</v>
      </c>
      <c r="M25" s="9">
        <v>0</v>
      </c>
      <c r="O25" s="9">
        <v>0</v>
      </c>
      <c r="Q25" s="9">
        <v>0</v>
      </c>
      <c r="S25" s="9">
        <v>89441</v>
      </c>
      <c r="U25" s="9">
        <v>1323698</v>
      </c>
      <c r="W25" s="9">
        <v>89999287933</v>
      </c>
      <c r="Y25" s="9">
        <v>118392872818</v>
      </c>
      <c r="AA25" s="10">
        <f t="shared" si="0"/>
        <v>0.46697292346073943</v>
      </c>
    </row>
    <row r="26" spans="1:27" ht="21.75" customHeight="1" x14ac:dyDescent="0.2">
      <c r="A26" s="60" t="s">
        <v>65</v>
      </c>
      <c r="B26" s="60"/>
      <c r="D26" s="72">
        <v>0</v>
      </c>
      <c r="E26" s="72"/>
      <c r="G26" s="9">
        <v>0</v>
      </c>
      <c r="I26" s="9">
        <v>0</v>
      </c>
      <c r="K26" s="9">
        <v>3000000</v>
      </c>
      <c r="M26" s="9">
        <v>35596243795</v>
      </c>
      <c r="O26" s="9">
        <v>-615041</v>
      </c>
      <c r="Q26" s="9">
        <v>7575155777</v>
      </c>
      <c r="S26" s="9">
        <v>2384959</v>
      </c>
      <c r="U26" s="9">
        <v>11469</v>
      </c>
      <c r="W26" s="9">
        <v>28298527336</v>
      </c>
      <c r="Y26" s="9">
        <v>27320612970.9594</v>
      </c>
      <c r="AA26" s="10">
        <f t="shared" si="0"/>
        <v>0.10775975112455108</v>
      </c>
    </row>
    <row r="27" spans="1:27" ht="21.75" customHeight="1" x14ac:dyDescent="0.2">
      <c r="A27" s="60" t="s">
        <v>66</v>
      </c>
      <c r="B27" s="60"/>
      <c r="D27" s="72">
        <v>0</v>
      </c>
      <c r="E27" s="72"/>
      <c r="G27" s="9">
        <v>0</v>
      </c>
      <c r="I27" s="9">
        <v>0</v>
      </c>
      <c r="K27" s="9">
        <v>300000</v>
      </c>
      <c r="M27" s="9">
        <v>6646100544</v>
      </c>
      <c r="O27" s="9">
        <v>0</v>
      </c>
      <c r="Q27" s="9">
        <v>0</v>
      </c>
      <c r="S27" s="9">
        <v>300000</v>
      </c>
      <c r="U27" s="9">
        <v>20223</v>
      </c>
      <c r="W27" s="9">
        <v>6646100544</v>
      </c>
      <c r="Y27" s="9">
        <v>6059695556.25</v>
      </c>
      <c r="AA27" s="10">
        <f t="shared" si="0"/>
        <v>2.3901048110675588E-2</v>
      </c>
    </row>
    <row r="28" spans="1:27" ht="21.75" customHeight="1" x14ac:dyDescent="0.2">
      <c r="A28" s="62" t="s">
        <v>67</v>
      </c>
      <c r="B28" s="62"/>
      <c r="D28" s="70">
        <v>0</v>
      </c>
      <c r="E28" s="70"/>
      <c r="G28" s="13">
        <v>0</v>
      </c>
      <c r="I28" s="13">
        <v>0</v>
      </c>
      <c r="K28" s="13">
        <v>1000000</v>
      </c>
      <c r="M28" s="13">
        <v>13749931435</v>
      </c>
      <c r="O28" s="13">
        <v>0</v>
      </c>
      <c r="Q28" s="13">
        <v>0</v>
      </c>
      <c r="S28" s="13">
        <v>1000000</v>
      </c>
      <c r="U28" s="13">
        <v>12812</v>
      </c>
      <c r="W28" s="13">
        <v>13749931435</v>
      </c>
      <c r="Y28" s="13">
        <v>12796785750</v>
      </c>
      <c r="AA28" s="10">
        <f t="shared" si="0"/>
        <v>5.0473920518547467E-2</v>
      </c>
    </row>
    <row r="29" spans="1:27" ht="21.75" customHeight="1" x14ac:dyDescent="0.2">
      <c r="A29" s="64" t="s">
        <v>38</v>
      </c>
      <c r="B29" s="64"/>
      <c r="D29" s="71">
        <f>SUM(D9:E28)</f>
        <v>184733920</v>
      </c>
      <c r="E29" s="71"/>
      <c r="G29" s="16">
        <f>SUM(G9:G28)</f>
        <v>3025028862457</v>
      </c>
      <c r="I29" s="16">
        <f>SUM(I9:I28)</f>
        <v>3422416755604.4438</v>
      </c>
      <c r="K29" s="16">
        <f>SUM(K9:K28)</f>
        <v>93823058</v>
      </c>
      <c r="M29" s="16">
        <f>SUM(M9:M28)</f>
        <v>1206992240060.77</v>
      </c>
      <c r="O29" s="16">
        <f>SUM(O9:O28)</f>
        <v>-4402541</v>
      </c>
      <c r="Q29" s="16">
        <f>SUM(Q9:Q28)</f>
        <v>96664406766</v>
      </c>
      <c r="S29" s="16">
        <f>SUM(S9:S28)</f>
        <v>274154437</v>
      </c>
      <c r="U29" s="16"/>
      <c r="W29" s="16">
        <f>SUM(W9:W28)</f>
        <v>4138079267152</v>
      </c>
      <c r="Y29" s="16">
        <f>SUM(Y9:Y28)</f>
        <v>4661065868716.4766</v>
      </c>
      <c r="AA29" s="17">
        <f>SUM(AA9:AA28)</f>
        <v>18.413950333506691</v>
      </c>
    </row>
  </sheetData>
  <mergeCells count="5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4"/>
  <sheetViews>
    <sheetView rightToLeft="1" view="pageBreakPreview" topLeftCell="B3" zoomScale="80" zoomScaleNormal="100" zoomScaleSheetLayoutView="80" workbookViewId="0">
      <selection activeCell="AL9" sqref="AL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1.28515625" customWidth="1"/>
    <col min="20" max="20" width="18.4257812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.2851562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42578125" customWidth="1"/>
    <col min="35" max="35" width="1.28515625" customWidth="1"/>
    <col min="36" max="36" width="19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 x14ac:dyDescent="0.2"/>
    <row r="5" spans="1:38" ht="14.45" customHeight="1" x14ac:dyDescent="0.2">
      <c r="A5" s="1" t="s">
        <v>68</v>
      </c>
      <c r="B5" s="69" t="s">
        <v>69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14.45" customHeight="1" x14ac:dyDescent="0.2">
      <c r="A6" s="65" t="s">
        <v>70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7</v>
      </c>
      <c r="Q6" s="65"/>
      <c r="R6" s="65"/>
      <c r="S6" s="65"/>
      <c r="T6" s="65"/>
      <c r="V6" s="65" t="s">
        <v>8</v>
      </c>
      <c r="W6" s="65"/>
      <c r="X6" s="65"/>
      <c r="Y6" s="65"/>
      <c r="Z6" s="65"/>
      <c r="AA6" s="65"/>
      <c r="AB6" s="65"/>
      <c r="AD6" s="65" t="s">
        <v>9</v>
      </c>
      <c r="AE6" s="65"/>
      <c r="AF6" s="65"/>
      <c r="AG6" s="65"/>
      <c r="AH6" s="65"/>
      <c r="AI6" s="65"/>
      <c r="AJ6" s="65"/>
      <c r="AK6" s="65"/>
      <c r="AL6" s="6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8" t="s">
        <v>10</v>
      </c>
      <c r="W7" s="68"/>
      <c r="X7" s="68"/>
      <c r="Y7" s="3"/>
      <c r="Z7" s="68" t="s">
        <v>11</v>
      </c>
      <c r="AA7" s="68"/>
      <c r="AB7" s="6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65" t="s">
        <v>71</v>
      </c>
      <c r="B8" s="65"/>
      <c r="D8" s="2" t="s">
        <v>72</v>
      </c>
      <c r="F8" s="2" t="s">
        <v>73</v>
      </c>
      <c r="H8" s="2" t="s">
        <v>74</v>
      </c>
      <c r="J8" s="2" t="s">
        <v>75</v>
      </c>
      <c r="L8" s="2" t="s">
        <v>76</v>
      </c>
      <c r="N8" s="2" t="s">
        <v>40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66" t="s">
        <v>77</v>
      </c>
      <c r="B9" s="66"/>
      <c r="D9" s="5" t="s">
        <v>78</v>
      </c>
      <c r="F9" s="5" t="s">
        <v>78</v>
      </c>
      <c r="H9" s="5" t="s">
        <v>79</v>
      </c>
      <c r="J9" s="5" t="s">
        <v>80</v>
      </c>
      <c r="L9" s="7">
        <v>24.57</v>
      </c>
      <c r="N9" s="7">
        <v>24.57</v>
      </c>
      <c r="P9" s="6">
        <v>933400</v>
      </c>
      <c r="R9" s="6">
        <v>1299992850000</v>
      </c>
      <c r="T9" s="6">
        <v>1312762320196</v>
      </c>
      <c r="V9" s="6">
        <v>0</v>
      </c>
      <c r="X9" s="6">
        <v>0</v>
      </c>
      <c r="Z9" s="6">
        <v>0</v>
      </c>
      <c r="AB9" s="6">
        <v>0</v>
      </c>
      <c r="AD9" s="6">
        <v>933400</v>
      </c>
      <c r="AF9" s="6">
        <v>1446340</v>
      </c>
      <c r="AH9" s="6">
        <v>1299992850000</v>
      </c>
      <c r="AJ9" s="6">
        <v>1349034996026</v>
      </c>
      <c r="AL9" s="7">
        <f>AJ9/25353262870273*100</f>
        <v>5.3209521903697832</v>
      </c>
    </row>
    <row r="10" spans="1:38" ht="21.75" customHeight="1" x14ac:dyDescent="0.2">
      <c r="A10" s="60" t="s">
        <v>81</v>
      </c>
      <c r="B10" s="60"/>
      <c r="D10" s="8" t="s">
        <v>78</v>
      </c>
      <c r="F10" s="8" t="s">
        <v>78</v>
      </c>
      <c r="H10" s="8" t="s">
        <v>82</v>
      </c>
      <c r="J10" s="8" t="s">
        <v>83</v>
      </c>
      <c r="L10" s="10">
        <v>0</v>
      </c>
      <c r="N10" s="10">
        <v>0</v>
      </c>
      <c r="P10" s="9">
        <v>90000</v>
      </c>
      <c r="R10" s="9">
        <v>51129265500</v>
      </c>
      <c r="T10" s="9">
        <v>55106010225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608500</v>
      </c>
      <c r="AH10" s="9">
        <v>51129265500</v>
      </c>
      <c r="AJ10" s="9">
        <v>54755073843</v>
      </c>
      <c r="AL10" s="10">
        <f>AJ10/25353262870273*100</f>
        <v>0.21596854859735221</v>
      </c>
    </row>
    <row r="11" spans="1:38" ht="21.75" customHeight="1" x14ac:dyDescent="0.2">
      <c r="A11" s="60" t="s">
        <v>84</v>
      </c>
      <c r="B11" s="60"/>
      <c r="D11" s="8" t="s">
        <v>78</v>
      </c>
      <c r="F11" s="8" t="s">
        <v>78</v>
      </c>
      <c r="H11" s="8" t="s">
        <v>85</v>
      </c>
      <c r="J11" s="8" t="s">
        <v>86</v>
      </c>
      <c r="L11" s="10">
        <v>0</v>
      </c>
      <c r="N11" s="10">
        <v>0</v>
      </c>
      <c r="P11" s="9">
        <v>534500</v>
      </c>
      <c r="R11" s="9">
        <v>330294461931</v>
      </c>
      <c r="T11" s="9">
        <v>468671537884</v>
      </c>
      <c r="V11" s="9">
        <v>0</v>
      </c>
      <c r="X11" s="9">
        <v>0</v>
      </c>
      <c r="Z11" s="9">
        <v>0</v>
      </c>
      <c r="AB11" s="9">
        <v>0</v>
      </c>
      <c r="AD11" s="9">
        <v>534500</v>
      </c>
      <c r="AF11" s="9">
        <v>891330</v>
      </c>
      <c r="AH11" s="9">
        <v>330294461931</v>
      </c>
      <c r="AJ11" s="9">
        <v>476329534620</v>
      </c>
      <c r="AL11" s="10">
        <f t="shared" ref="AL11:AL33" si="0">AJ11/25353262870273*100</f>
        <v>1.8787701490623601</v>
      </c>
    </row>
    <row r="12" spans="1:38" ht="21.75" customHeight="1" x14ac:dyDescent="0.2">
      <c r="A12" s="60" t="s">
        <v>87</v>
      </c>
      <c r="B12" s="60"/>
      <c r="D12" s="8" t="s">
        <v>78</v>
      </c>
      <c r="F12" s="8" t="s">
        <v>78</v>
      </c>
      <c r="H12" s="8" t="s">
        <v>88</v>
      </c>
      <c r="J12" s="8" t="s">
        <v>89</v>
      </c>
      <c r="L12" s="10">
        <v>0</v>
      </c>
      <c r="N12" s="10">
        <v>0</v>
      </c>
      <c r="P12" s="9">
        <v>368100</v>
      </c>
      <c r="R12" s="9">
        <v>237458140138</v>
      </c>
      <c r="T12" s="9">
        <v>309184760103</v>
      </c>
      <c r="V12" s="9">
        <v>0</v>
      </c>
      <c r="X12" s="9">
        <v>0</v>
      </c>
      <c r="Z12" s="9">
        <v>0</v>
      </c>
      <c r="AB12" s="9">
        <v>0</v>
      </c>
      <c r="AD12" s="9">
        <v>368100</v>
      </c>
      <c r="AF12" s="9">
        <v>851060</v>
      </c>
      <c r="AH12" s="9">
        <v>237458140138</v>
      </c>
      <c r="AJ12" s="9">
        <v>313218404872</v>
      </c>
      <c r="AL12" s="10">
        <f t="shared" si="0"/>
        <v>1.2354165476635841</v>
      </c>
    </row>
    <row r="13" spans="1:38" ht="21.75" customHeight="1" x14ac:dyDescent="0.2">
      <c r="A13" s="60" t="s">
        <v>90</v>
      </c>
      <c r="B13" s="60"/>
      <c r="D13" s="8" t="s">
        <v>78</v>
      </c>
      <c r="F13" s="8" t="s">
        <v>78</v>
      </c>
      <c r="H13" s="8" t="s">
        <v>91</v>
      </c>
      <c r="J13" s="8" t="s">
        <v>92</v>
      </c>
      <c r="L13" s="10">
        <v>0</v>
      </c>
      <c r="N13" s="10">
        <v>0</v>
      </c>
      <c r="P13" s="9">
        <v>119500</v>
      </c>
      <c r="R13" s="9">
        <v>64362413560</v>
      </c>
      <c r="T13" s="9">
        <v>80050488218</v>
      </c>
      <c r="V13" s="9">
        <v>0</v>
      </c>
      <c r="X13" s="9">
        <v>0</v>
      </c>
      <c r="Z13" s="9">
        <v>0</v>
      </c>
      <c r="AB13" s="9">
        <v>0</v>
      </c>
      <c r="AD13" s="9">
        <v>119500</v>
      </c>
      <c r="AF13" s="9">
        <v>668000</v>
      </c>
      <c r="AH13" s="9">
        <v>64362413560</v>
      </c>
      <c r="AJ13" s="9">
        <v>79811531537</v>
      </c>
      <c r="AL13" s="10">
        <f t="shared" si="0"/>
        <v>0.31479787018096184</v>
      </c>
    </row>
    <row r="14" spans="1:38" ht="21.75" customHeight="1" x14ac:dyDescent="0.2">
      <c r="A14" s="60" t="s">
        <v>93</v>
      </c>
      <c r="B14" s="60"/>
      <c r="D14" s="8" t="s">
        <v>78</v>
      </c>
      <c r="F14" s="8" t="s">
        <v>78</v>
      </c>
      <c r="H14" s="8" t="s">
        <v>94</v>
      </c>
      <c r="J14" s="8" t="s">
        <v>95</v>
      </c>
      <c r="L14" s="10">
        <v>0</v>
      </c>
      <c r="N14" s="10">
        <v>0</v>
      </c>
      <c r="P14" s="9">
        <v>268800</v>
      </c>
      <c r="R14" s="9">
        <v>163813798838</v>
      </c>
      <c r="T14" s="9">
        <v>206938485600</v>
      </c>
      <c r="V14" s="9">
        <v>0</v>
      </c>
      <c r="X14" s="9">
        <v>0</v>
      </c>
      <c r="Z14" s="9">
        <v>0</v>
      </c>
      <c r="AB14" s="9">
        <v>0</v>
      </c>
      <c r="AD14" s="9">
        <v>268800</v>
      </c>
      <c r="AF14" s="9">
        <v>776500</v>
      </c>
      <c r="AH14" s="9">
        <v>163813798838</v>
      </c>
      <c r="AJ14" s="9">
        <v>208685368920</v>
      </c>
      <c r="AL14" s="10">
        <f t="shared" si="0"/>
        <v>0.82311050056080182</v>
      </c>
    </row>
    <row r="15" spans="1:38" ht="21.75" customHeight="1" x14ac:dyDescent="0.2">
      <c r="A15" s="60" t="s">
        <v>96</v>
      </c>
      <c r="B15" s="60"/>
      <c r="D15" s="8" t="s">
        <v>78</v>
      </c>
      <c r="F15" s="8" t="s">
        <v>78</v>
      </c>
      <c r="H15" s="8" t="s">
        <v>97</v>
      </c>
      <c r="J15" s="8" t="s">
        <v>98</v>
      </c>
      <c r="L15" s="10">
        <v>0</v>
      </c>
      <c r="N15" s="10">
        <v>0</v>
      </c>
      <c r="P15" s="9">
        <v>51903</v>
      </c>
      <c r="R15" s="9">
        <v>34756093648</v>
      </c>
      <c r="T15" s="9">
        <v>41753584590</v>
      </c>
      <c r="V15" s="9">
        <v>0</v>
      </c>
      <c r="X15" s="9">
        <v>0</v>
      </c>
      <c r="Z15" s="9">
        <v>0</v>
      </c>
      <c r="AB15" s="9">
        <v>0</v>
      </c>
      <c r="AD15" s="9">
        <v>51903</v>
      </c>
      <c r="AF15" s="9">
        <v>816590</v>
      </c>
      <c r="AH15" s="9">
        <v>34756093648</v>
      </c>
      <c r="AJ15" s="9">
        <v>42375788765</v>
      </c>
      <c r="AL15" s="10">
        <f t="shared" si="0"/>
        <v>0.16714136157475065</v>
      </c>
    </row>
    <row r="16" spans="1:38" ht="21.75" customHeight="1" x14ac:dyDescent="0.2">
      <c r="A16" s="60" t="s">
        <v>99</v>
      </c>
      <c r="B16" s="60"/>
      <c r="D16" s="8" t="s">
        <v>78</v>
      </c>
      <c r="F16" s="8" t="s">
        <v>78</v>
      </c>
      <c r="H16" s="8" t="s">
        <v>100</v>
      </c>
      <c r="J16" s="8" t="s">
        <v>101</v>
      </c>
      <c r="L16" s="10">
        <v>0</v>
      </c>
      <c r="N16" s="10">
        <v>0</v>
      </c>
      <c r="P16" s="9">
        <v>28400</v>
      </c>
      <c r="R16" s="9">
        <v>17663726940</v>
      </c>
      <c r="T16" s="9">
        <v>22630697442</v>
      </c>
      <c r="V16" s="9">
        <v>0</v>
      </c>
      <c r="X16" s="9">
        <v>0</v>
      </c>
      <c r="Z16" s="9">
        <v>0</v>
      </c>
      <c r="AB16" s="9">
        <v>0</v>
      </c>
      <c r="AD16" s="9">
        <v>28400</v>
      </c>
      <c r="AF16" s="9">
        <v>807740</v>
      </c>
      <c r="AH16" s="9">
        <v>17663726940</v>
      </c>
      <c r="AJ16" s="9">
        <v>22935658158</v>
      </c>
      <c r="AL16" s="10">
        <f t="shared" si="0"/>
        <v>9.0464325145669239E-2</v>
      </c>
    </row>
    <row r="17" spans="1:38" ht="21.75" customHeight="1" x14ac:dyDescent="0.2">
      <c r="A17" s="60" t="s">
        <v>102</v>
      </c>
      <c r="B17" s="60"/>
      <c r="D17" s="8" t="s">
        <v>78</v>
      </c>
      <c r="F17" s="8" t="s">
        <v>78</v>
      </c>
      <c r="H17" s="8" t="s">
        <v>103</v>
      </c>
      <c r="J17" s="8" t="s">
        <v>104</v>
      </c>
      <c r="L17" s="10">
        <v>23</v>
      </c>
      <c r="N17" s="10">
        <v>23</v>
      </c>
      <c r="P17" s="9">
        <v>160000</v>
      </c>
      <c r="R17" s="9">
        <v>153844507100</v>
      </c>
      <c r="T17" s="9">
        <v>165900805028</v>
      </c>
      <c r="V17" s="9">
        <v>0</v>
      </c>
      <c r="X17" s="9">
        <v>0</v>
      </c>
      <c r="Z17" s="9">
        <v>160000</v>
      </c>
      <c r="AB17" s="9">
        <v>166568442894</v>
      </c>
      <c r="AD17" s="9">
        <v>0</v>
      </c>
      <c r="AF17" s="9">
        <v>0</v>
      </c>
      <c r="AH17" s="9">
        <v>0</v>
      </c>
      <c r="AJ17" s="9">
        <v>0</v>
      </c>
      <c r="AL17" s="10">
        <f t="shared" si="0"/>
        <v>0</v>
      </c>
    </row>
    <row r="18" spans="1:38" ht="21.75" customHeight="1" x14ac:dyDescent="0.2">
      <c r="A18" s="60" t="s">
        <v>105</v>
      </c>
      <c r="B18" s="60"/>
      <c r="D18" s="8" t="s">
        <v>78</v>
      </c>
      <c r="F18" s="8" t="s">
        <v>78</v>
      </c>
      <c r="H18" s="8" t="s">
        <v>106</v>
      </c>
      <c r="J18" s="8" t="s">
        <v>107</v>
      </c>
      <c r="L18" s="10">
        <v>18</v>
      </c>
      <c r="N18" s="10">
        <v>18</v>
      </c>
      <c r="P18" s="9">
        <v>117794</v>
      </c>
      <c r="R18" s="9">
        <v>117812850162</v>
      </c>
      <c r="T18" s="9">
        <v>117772649837</v>
      </c>
      <c r="V18" s="9">
        <v>0</v>
      </c>
      <c r="X18" s="9">
        <v>0</v>
      </c>
      <c r="Z18" s="9">
        <v>0</v>
      </c>
      <c r="AB18" s="9">
        <v>0</v>
      </c>
      <c r="AD18" s="9">
        <v>117794</v>
      </c>
      <c r="AF18" s="9">
        <v>1000000</v>
      </c>
      <c r="AH18" s="9">
        <v>117812850162</v>
      </c>
      <c r="AJ18" s="9">
        <v>117772649837</v>
      </c>
      <c r="AL18" s="10">
        <f t="shared" si="0"/>
        <v>0.46452659935573742</v>
      </c>
    </row>
    <row r="19" spans="1:38" ht="21.75" customHeight="1" x14ac:dyDescent="0.2">
      <c r="A19" s="60" t="s">
        <v>108</v>
      </c>
      <c r="B19" s="60"/>
      <c r="D19" s="8" t="s">
        <v>78</v>
      </c>
      <c r="F19" s="8" t="s">
        <v>78</v>
      </c>
      <c r="H19" s="8" t="s">
        <v>109</v>
      </c>
      <c r="J19" s="8" t="s">
        <v>110</v>
      </c>
      <c r="L19" s="10">
        <v>18</v>
      </c>
      <c r="N19" s="10">
        <v>18</v>
      </c>
      <c r="P19" s="9">
        <v>6856</v>
      </c>
      <c r="R19" s="9">
        <v>6475294233</v>
      </c>
      <c r="T19" s="9">
        <v>6649114629</v>
      </c>
      <c r="V19" s="9">
        <v>0</v>
      </c>
      <c r="X19" s="9">
        <v>0</v>
      </c>
      <c r="Z19" s="9">
        <v>0</v>
      </c>
      <c r="AB19" s="9">
        <v>0</v>
      </c>
      <c r="AD19" s="9">
        <v>6856</v>
      </c>
      <c r="AF19" s="9">
        <v>970000</v>
      </c>
      <c r="AH19" s="9">
        <v>6475294233</v>
      </c>
      <c r="AJ19" s="9">
        <v>6649114629</v>
      </c>
      <c r="AL19" s="10">
        <f t="shared" si="0"/>
        <v>2.622587342316466E-2</v>
      </c>
    </row>
    <row r="20" spans="1:38" ht="21.75" customHeight="1" x14ac:dyDescent="0.2">
      <c r="A20" s="60" t="s">
        <v>111</v>
      </c>
      <c r="B20" s="60"/>
      <c r="D20" s="8" t="s">
        <v>78</v>
      </c>
      <c r="F20" s="8" t="s">
        <v>78</v>
      </c>
      <c r="H20" s="8" t="s">
        <v>112</v>
      </c>
      <c r="J20" s="8" t="s">
        <v>113</v>
      </c>
      <c r="L20" s="10">
        <v>23</v>
      </c>
      <c r="N20" s="10">
        <v>23</v>
      </c>
      <c r="P20" s="9">
        <v>500000</v>
      </c>
      <c r="R20" s="9">
        <v>483622610775</v>
      </c>
      <c r="T20" s="9">
        <v>496835932162</v>
      </c>
      <c r="V20" s="9">
        <v>0</v>
      </c>
      <c r="X20" s="9">
        <v>0</v>
      </c>
      <c r="Z20" s="9">
        <v>0</v>
      </c>
      <c r="AB20" s="9">
        <v>0</v>
      </c>
      <c r="AD20" s="9">
        <v>500000</v>
      </c>
      <c r="AF20" s="9">
        <v>999638</v>
      </c>
      <c r="AH20" s="9">
        <v>483622610775</v>
      </c>
      <c r="AJ20" s="9">
        <v>499728407806</v>
      </c>
      <c r="AL20" s="10">
        <f t="shared" si="0"/>
        <v>1.9710615172611075</v>
      </c>
    </row>
    <row r="21" spans="1:38" ht="21.75" customHeight="1" x14ac:dyDescent="0.2">
      <c r="A21" s="60" t="s">
        <v>114</v>
      </c>
      <c r="B21" s="60"/>
      <c r="D21" s="8" t="s">
        <v>78</v>
      </c>
      <c r="F21" s="8" t="s">
        <v>78</v>
      </c>
      <c r="H21" s="8" t="s">
        <v>115</v>
      </c>
      <c r="J21" s="8" t="s">
        <v>116</v>
      </c>
      <c r="L21" s="10">
        <v>23</v>
      </c>
      <c r="N21" s="10">
        <v>23</v>
      </c>
      <c r="P21" s="9">
        <v>400000</v>
      </c>
      <c r="R21" s="9">
        <v>400020000000</v>
      </c>
      <c r="T21" s="9">
        <v>407662497777</v>
      </c>
      <c r="V21" s="9">
        <v>0</v>
      </c>
      <c r="X21" s="9">
        <v>0</v>
      </c>
      <c r="Z21" s="9">
        <v>0</v>
      </c>
      <c r="AB21" s="9">
        <v>0</v>
      </c>
      <c r="AD21" s="9">
        <v>400000</v>
      </c>
      <c r="AF21" s="9">
        <v>1021300</v>
      </c>
      <c r="AH21" s="9">
        <v>400020000000</v>
      </c>
      <c r="AJ21" s="9">
        <v>408445955750</v>
      </c>
      <c r="AL21" s="10">
        <f t="shared" si="0"/>
        <v>1.6110192910471801</v>
      </c>
    </row>
    <row r="22" spans="1:38" ht="21.75" customHeight="1" x14ac:dyDescent="0.2">
      <c r="A22" s="60" t="s">
        <v>117</v>
      </c>
      <c r="B22" s="60"/>
      <c r="D22" s="8" t="s">
        <v>78</v>
      </c>
      <c r="F22" s="8" t="s">
        <v>78</v>
      </c>
      <c r="H22" s="8" t="s">
        <v>118</v>
      </c>
      <c r="J22" s="8" t="s">
        <v>119</v>
      </c>
      <c r="L22" s="10">
        <v>18</v>
      </c>
      <c r="N22" s="10">
        <v>18</v>
      </c>
      <c r="P22" s="9">
        <v>178727</v>
      </c>
      <c r="R22" s="9">
        <v>178756894268</v>
      </c>
      <c r="T22" s="9">
        <v>178694605731</v>
      </c>
      <c r="V22" s="9">
        <v>0</v>
      </c>
      <c r="X22" s="9">
        <v>0</v>
      </c>
      <c r="Z22" s="9">
        <v>0</v>
      </c>
      <c r="AB22" s="9">
        <v>0</v>
      </c>
      <c r="AD22" s="9">
        <v>178727</v>
      </c>
      <c r="AF22" s="9">
        <v>1000000</v>
      </c>
      <c r="AH22" s="9">
        <v>178756894268</v>
      </c>
      <c r="AJ22" s="9">
        <v>178694605731</v>
      </c>
      <c r="AL22" s="10">
        <f t="shared" si="0"/>
        <v>0.70481896805685529</v>
      </c>
    </row>
    <row r="23" spans="1:38" ht="21.75" customHeight="1" x14ac:dyDescent="0.2">
      <c r="A23" s="60" t="s">
        <v>120</v>
      </c>
      <c r="B23" s="60"/>
      <c r="D23" s="8" t="s">
        <v>78</v>
      </c>
      <c r="F23" s="8" t="s">
        <v>78</v>
      </c>
      <c r="H23" s="8" t="s">
        <v>121</v>
      </c>
      <c r="J23" s="8" t="s">
        <v>122</v>
      </c>
      <c r="L23" s="10">
        <v>23</v>
      </c>
      <c r="N23" s="10">
        <v>23</v>
      </c>
      <c r="P23" s="9">
        <v>300000</v>
      </c>
      <c r="R23" s="9">
        <v>300000000000</v>
      </c>
      <c r="T23" s="9">
        <v>299945625000</v>
      </c>
      <c r="V23" s="9">
        <v>0</v>
      </c>
      <c r="X23" s="9">
        <v>0</v>
      </c>
      <c r="Z23" s="9">
        <v>0</v>
      </c>
      <c r="AB23" s="9">
        <v>0</v>
      </c>
      <c r="AD23" s="9">
        <v>300000</v>
      </c>
      <c r="AF23" s="9">
        <v>1000000</v>
      </c>
      <c r="AH23" s="9">
        <v>300000000000</v>
      </c>
      <c r="AJ23" s="9">
        <v>299945625000</v>
      </c>
      <c r="AL23" s="10">
        <f t="shared" si="0"/>
        <v>1.183065179952399</v>
      </c>
    </row>
    <row r="24" spans="1:38" ht="21.75" customHeight="1" x14ac:dyDescent="0.2">
      <c r="A24" s="60" t="s">
        <v>123</v>
      </c>
      <c r="B24" s="60"/>
      <c r="D24" s="8" t="s">
        <v>78</v>
      </c>
      <c r="F24" s="8" t="s">
        <v>78</v>
      </c>
      <c r="H24" s="8" t="s">
        <v>124</v>
      </c>
      <c r="J24" s="8" t="s">
        <v>125</v>
      </c>
      <c r="L24" s="10">
        <v>23</v>
      </c>
      <c r="N24" s="10">
        <v>23</v>
      </c>
      <c r="P24" s="9">
        <v>2107459</v>
      </c>
      <c r="R24" s="9">
        <v>1999999665590</v>
      </c>
      <c r="T24" s="9">
        <v>1938721568914</v>
      </c>
      <c r="V24" s="9">
        <v>0</v>
      </c>
      <c r="X24" s="9">
        <v>0</v>
      </c>
      <c r="Z24" s="9">
        <v>0</v>
      </c>
      <c r="AB24" s="9">
        <v>0</v>
      </c>
      <c r="AD24" s="9">
        <v>2107459</v>
      </c>
      <c r="AF24" s="9">
        <v>896700</v>
      </c>
      <c r="AH24" s="9">
        <v>1999999665590</v>
      </c>
      <c r="AJ24" s="9">
        <v>1889415966574</v>
      </c>
      <c r="AL24" s="10">
        <f t="shared" si="0"/>
        <v>7.4523582082579294</v>
      </c>
    </row>
    <row r="25" spans="1:38" ht="21.75" customHeight="1" x14ac:dyDescent="0.2">
      <c r="A25" s="60" t="s">
        <v>126</v>
      </c>
      <c r="B25" s="60"/>
      <c r="D25" s="8" t="s">
        <v>78</v>
      </c>
      <c r="F25" s="8" t="s">
        <v>78</v>
      </c>
      <c r="H25" s="8" t="s">
        <v>127</v>
      </c>
      <c r="J25" s="8" t="s">
        <v>128</v>
      </c>
      <c r="L25" s="10">
        <v>18</v>
      </c>
      <c r="N25" s="10">
        <v>18</v>
      </c>
      <c r="P25" s="9">
        <v>10690</v>
      </c>
      <c r="R25" s="9">
        <v>9998351571</v>
      </c>
      <c r="T25" s="9">
        <v>10138696028</v>
      </c>
      <c r="V25" s="9">
        <v>0</v>
      </c>
      <c r="X25" s="9">
        <v>0</v>
      </c>
      <c r="Z25" s="9">
        <v>0</v>
      </c>
      <c r="AB25" s="9">
        <v>0</v>
      </c>
      <c r="AD25" s="9">
        <v>10690</v>
      </c>
      <c r="AF25" s="9">
        <v>941380</v>
      </c>
      <c r="AH25" s="9">
        <v>9998351571</v>
      </c>
      <c r="AJ25" s="9">
        <v>10061528217</v>
      </c>
      <c r="AL25" s="10">
        <f t="shared" si="0"/>
        <v>3.9685338603092625E-2</v>
      </c>
    </row>
    <row r="26" spans="1:38" ht="21.75" customHeight="1" x14ac:dyDescent="0.2">
      <c r="A26" s="60" t="s">
        <v>129</v>
      </c>
      <c r="B26" s="60"/>
      <c r="D26" s="8" t="s">
        <v>78</v>
      </c>
      <c r="F26" s="8" t="s">
        <v>78</v>
      </c>
      <c r="H26" s="8" t="s">
        <v>130</v>
      </c>
      <c r="J26" s="8" t="s">
        <v>131</v>
      </c>
      <c r="L26" s="10">
        <v>18</v>
      </c>
      <c r="N26" s="10">
        <v>18</v>
      </c>
      <c r="P26" s="9">
        <v>10000</v>
      </c>
      <c r="R26" s="9">
        <v>8401522500</v>
      </c>
      <c r="T26" s="9">
        <v>9462984523</v>
      </c>
      <c r="V26" s="9">
        <v>0</v>
      </c>
      <c r="X26" s="9">
        <v>0</v>
      </c>
      <c r="Z26" s="9">
        <v>0</v>
      </c>
      <c r="AB26" s="9">
        <v>0</v>
      </c>
      <c r="AD26" s="9">
        <v>10000</v>
      </c>
      <c r="AF26" s="9">
        <v>944120</v>
      </c>
      <c r="AH26" s="9">
        <v>8401522500</v>
      </c>
      <c r="AJ26" s="9">
        <v>9439488782</v>
      </c>
      <c r="AL26" s="10">
        <f t="shared" si="0"/>
        <v>3.7231849921249831E-2</v>
      </c>
    </row>
    <row r="27" spans="1:38" ht="21.75" customHeight="1" x14ac:dyDescent="0.2">
      <c r="A27" s="60" t="s">
        <v>132</v>
      </c>
      <c r="B27" s="60"/>
      <c r="D27" s="8" t="s">
        <v>78</v>
      </c>
      <c r="F27" s="8" t="s">
        <v>78</v>
      </c>
      <c r="H27" s="8" t="s">
        <v>133</v>
      </c>
      <c r="J27" s="8" t="s">
        <v>134</v>
      </c>
      <c r="L27" s="10">
        <v>18</v>
      </c>
      <c r="N27" s="10">
        <v>18</v>
      </c>
      <c r="P27" s="9">
        <v>10000</v>
      </c>
      <c r="R27" s="9">
        <v>8301504374</v>
      </c>
      <c r="T27" s="9">
        <v>9347705421</v>
      </c>
      <c r="V27" s="9">
        <v>0</v>
      </c>
      <c r="X27" s="9">
        <v>0</v>
      </c>
      <c r="Z27" s="9">
        <v>0</v>
      </c>
      <c r="AB27" s="9">
        <v>0</v>
      </c>
      <c r="AD27" s="9">
        <v>10000</v>
      </c>
      <c r="AF27" s="9">
        <v>938000</v>
      </c>
      <c r="AH27" s="9">
        <v>8301504374</v>
      </c>
      <c r="AJ27" s="9">
        <v>9378299875</v>
      </c>
      <c r="AL27" s="10">
        <f t="shared" si="0"/>
        <v>3.6990504626511669E-2</v>
      </c>
    </row>
    <row r="28" spans="1:38" ht="21.75" customHeight="1" x14ac:dyDescent="0.2">
      <c r="A28" s="60" t="s">
        <v>135</v>
      </c>
      <c r="B28" s="60"/>
      <c r="D28" s="8" t="s">
        <v>78</v>
      </c>
      <c r="F28" s="8" t="s">
        <v>78</v>
      </c>
      <c r="H28" s="8" t="s">
        <v>136</v>
      </c>
      <c r="J28" s="8" t="s">
        <v>128</v>
      </c>
      <c r="L28" s="10">
        <v>20.5</v>
      </c>
      <c r="N28" s="10">
        <v>20.5</v>
      </c>
      <c r="P28" s="9">
        <v>250000</v>
      </c>
      <c r="R28" s="9">
        <v>238425000000</v>
      </c>
      <c r="T28" s="9">
        <v>241106291562</v>
      </c>
      <c r="V28" s="9">
        <v>0</v>
      </c>
      <c r="X28" s="9">
        <v>0</v>
      </c>
      <c r="Z28" s="9">
        <v>0</v>
      </c>
      <c r="AB28" s="9">
        <v>0</v>
      </c>
      <c r="AD28" s="9">
        <v>250000</v>
      </c>
      <c r="AF28" s="9">
        <v>961300</v>
      </c>
      <c r="AH28" s="9">
        <v>238425000000</v>
      </c>
      <c r="AJ28" s="9">
        <v>240281441093</v>
      </c>
      <c r="AL28" s="10">
        <f t="shared" si="0"/>
        <v>0.94773379790390933</v>
      </c>
    </row>
    <row r="29" spans="1:38" ht="21.75" customHeight="1" x14ac:dyDescent="0.2">
      <c r="A29" s="60" t="s">
        <v>137</v>
      </c>
      <c r="B29" s="60"/>
      <c r="D29" s="8" t="s">
        <v>78</v>
      </c>
      <c r="F29" s="8" t="s">
        <v>78</v>
      </c>
      <c r="H29" s="8" t="s">
        <v>138</v>
      </c>
      <c r="J29" s="8" t="s">
        <v>139</v>
      </c>
      <c r="L29" s="10">
        <v>23</v>
      </c>
      <c r="N29" s="10">
        <v>23</v>
      </c>
      <c r="P29" s="9">
        <v>527966</v>
      </c>
      <c r="R29" s="9">
        <v>499999640980</v>
      </c>
      <c r="T29" s="9">
        <v>498800488402</v>
      </c>
      <c r="V29" s="9">
        <v>0</v>
      </c>
      <c r="X29" s="9">
        <v>0</v>
      </c>
      <c r="Z29" s="9">
        <v>0</v>
      </c>
      <c r="AB29" s="9">
        <v>0</v>
      </c>
      <c r="AD29" s="9">
        <v>527966</v>
      </c>
      <c r="AF29" s="9">
        <v>911000</v>
      </c>
      <c r="AH29" s="9">
        <v>499999640980</v>
      </c>
      <c r="AJ29" s="9">
        <v>480889848914</v>
      </c>
      <c r="AL29" s="10">
        <f t="shared" si="0"/>
        <v>1.8967572393920509</v>
      </c>
    </row>
    <row r="30" spans="1:38" ht="21.75" customHeight="1" x14ac:dyDescent="0.2">
      <c r="A30" s="60" t="s">
        <v>140</v>
      </c>
      <c r="B30" s="60"/>
      <c r="D30" s="8" t="s">
        <v>78</v>
      </c>
      <c r="F30" s="8" t="s">
        <v>78</v>
      </c>
      <c r="H30" s="8" t="s">
        <v>141</v>
      </c>
      <c r="J30" s="8" t="s">
        <v>142</v>
      </c>
      <c r="L30" s="10">
        <v>23</v>
      </c>
      <c r="N30" s="10">
        <v>23</v>
      </c>
      <c r="P30" s="9">
        <v>1053200</v>
      </c>
      <c r="R30" s="9">
        <v>1000118720000</v>
      </c>
      <c r="T30" s="9">
        <v>999937448482</v>
      </c>
      <c r="V30" s="9">
        <v>0</v>
      </c>
      <c r="X30" s="9">
        <v>0</v>
      </c>
      <c r="Z30" s="9">
        <v>0</v>
      </c>
      <c r="AB30" s="9">
        <v>0</v>
      </c>
      <c r="AD30" s="9">
        <v>1053200</v>
      </c>
      <c r="AF30" s="9">
        <v>949600</v>
      </c>
      <c r="AH30" s="9">
        <v>1000118720000</v>
      </c>
      <c r="AJ30" s="9">
        <v>999937448482</v>
      </c>
      <c r="AL30" s="10">
        <f t="shared" si="0"/>
        <v>3.9440187781685427</v>
      </c>
    </row>
    <row r="31" spans="1:38" ht="21.75" customHeight="1" x14ac:dyDescent="0.2">
      <c r="A31" s="60" t="s">
        <v>143</v>
      </c>
      <c r="B31" s="60"/>
      <c r="D31" s="8" t="s">
        <v>78</v>
      </c>
      <c r="F31" s="8" t="s">
        <v>78</v>
      </c>
      <c r="H31" s="8" t="s">
        <v>144</v>
      </c>
      <c r="J31" s="8" t="s">
        <v>145</v>
      </c>
      <c r="L31" s="10">
        <v>18</v>
      </c>
      <c r="N31" s="10">
        <v>18</v>
      </c>
      <c r="P31" s="9">
        <v>78200</v>
      </c>
      <c r="R31" s="9">
        <v>71233358699</v>
      </c>
      <c r="T31" s="9">
        <v>76895760116</v>
      </c>
      <c r="V31" s="9">
        <v>0</v>
      </c>
      <c r="X31" s="9">
        <v>0</v>
      </c>
      <c r="Z31" s="9">
        <v>78200</v>
      </c>
      <c r="AB31" s="9">
        <v>78200000000</v>
      </c>
      <c r="AD31" s="9">
        <v>0</v>
      </c>
      <c r="AF31" s="9">
        <v>0</v>
      </c>
      <c r="AH31" s="9">
        <v>0</v>
      </c>
      <c r="AJ31" s="9">
        <v>0</v>
      </c>
      <c r="AL31" s="10">
        <f t="shared" si="0"/>
        <v>0</v>
      </c>
    </row>
    <row r="32" spans="1:38" ht="21.75" customHeight="1" x14ac:dyDescent="0.2">
      <c r="A32" s="60" t="s">
        <v>146</v>
      </c>
      <c r="B32" s="60"/>
      <c r="D32" s="8" t="s">
        <v>78</v>
      </c>
      <c r="F32" s="8" t="s">
        <v>78</v>
      </c>
      <c r="H32" s="8" t="s">
        <v>147</v>
      </c>
      <c r="J32" s="8" t="s">
        <v>148</v>
      </c>
      <c r="L32" s="10">
        <v>18</v>
      </c>
      <c r="N32" s="10">
        <v>18</v>
      </c>
      <c r="P32" s="9">
        <v>1500</v>
      </c>
      <c r="R32" s="9">
        <v>1425258280</v>
      </c>
      <c r="T32" s="9">
        <v>1442738456</v>
      </c>
      <c r="V32" s="9">
        <v>0</v>
      </c>
      <c r="X32" s="9">
        <v>0</v>
      </c>
      <c r="Z32" s="9">
        <v>0</v>
      </c>
      <c r="AB32" s="9">
        <v>0</v>
      </c>
      <c r="AD32" s="9">
        <v>1500</v>
      </c>
      <c r="AF32" s="9">
        <v>996000</v>
      </c>
      <c r="AH32" s="9">
        <v>1425258280</v>
      </c>
      <c r="AJ32" s="9">
        <v>1493729212</v>
      </c>
      <c r="AL32" s="10">
        <f t="shared" si="0"/>
        <v>5.8916645941908142E-3</v>
      </c>
    </row>
    <row r="33" spans="1:38" ht="21.75" customHeight="1" x14ac:dyDescent="0.2">
      <c r="A33" s="62" t="s">
        <v>149</v>
      </c>
      <c r="B33" s="62"/>
      <c r="D33" s="11" t="s">
        <v>150</v>
      </c>
      <c r="F33" s="11" t="s">
        <v>150</v>
      </c>
      <c r="H33" s="11" t="s">
        <v>151</v>
      </c>
      <c r="J33" s="11" t="s">
        <v>152</v>
      </c>
      <c r="L33" s="14">
        <v>20.5</v>
      </c>
      <c r="N33" s="14">
        <v>20.5</v>
      </c>
      <c r="P33" s="13">
        <v>2000000</v>
      </c>
      <c r="R33" s="13">
        <v>2000000000000</v>
      </c>
      <c r="T33" s="13">
        <v>2000000000000</v>
      </c>
      <c r="V33" s="13">
        <v>0</v>
      </c>
      <c r="X33" s="13">
        <v>0</v>
      </c>
      <c r="Z33" s="13">
        <v>0</v>
      </c>
      <c r="AB33" s="13">
        <v>0</v>
      </c>
      <c r="AD33" s="13">
        <v>2000000</v>
      </c>
      <c r="AF33" s="13">
        <v>1000000</v>
      </c>
      <c r="AH33" s="13">
        <v>2000000000000</v>
      </c>
      <c r="AJ33" s="13">
        <v>2000000000000</v>
      </c>
      <c r="AL33" s="10">
        <f t="shared" si="0"/>
        <v>7.8885309959256702</v>
      </c>
    </row>
    <row r="34" spans="1:38" ht="21.75" customHeight="1" x14ac:dyDescent="0.2">
      <c r="A34" s="64" t="s">
        <v>38</v>
      </c>
      <c r="B34" s="64"/>
      <c r="D34" s="16"/>
      <c r="F34" s="16"/>
      <c r="H34" s="16"/>
      <c r="J34" s="16"/>
      <c r="L34" s="16"/>
      <c r="N34" s="16"/>
      <c r="P34" s="16">
        <f>SUM(P9:P33)</f>
        <v>10106995</v>
      </c>
      <c r="R34" s="16">
        <f>SUM(R9:R33)</f>
        <v>9677905929087</v>
      </c>
      <c r="T34" s="16">
        <f>SUM(T9:T33)</f>
        <v>9956412796326</v>
      </c>
      <c r="V34" s="16">
        <v>0</v>
      </c>
      <c r="X34" s="16">
        <v>0</v>
      </c>
      <c r="Z34" s="16">
        <f>SUM(Z9:Z33)</f>
        <v>238200</v>
      </c>
      <c r="AB34" s="16">
        <f>SUM(AB9:AB33)</f>
        <v>244768442894</v>
      </c>
      <c r="AD34" s="16">
        <f>SUM(AD9:AD33)</f>
        <v>9868795</v>
      </c>
      <c r="AF34" s="16"/>
      <c r="AH34" s="16">
        <f>SUM(AH9:AH33)</f>
        <v>9452828063288</v>
      </c>
      <c r="AJ34" s="16">
        <f>SUM(AJ9:AJ33)</f>
        <v>9699280466643</v>
      </c>
      <c r="AL34" s="17">
        <f>SUM(AL9:AL33)</f>
        <v>38.256537299644862</v>
      </c>
    </row>
  </sheetData>
  <mergeCells count="37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5"/>
  <sheetViews>
    <sheetView rightToLeft="1" view="pageBreakPreview" zoomScale="60" zoomScaleNormal="100" workbookViewId="0">
      <selection activeCell="C15" sqref="C1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4.45" customHeight="1" x14ac:dyDescent="0.2">
      <c r="A5" s="69" t="s">
        <v>154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4.45" customHeight="1" x14ac:dyDescent="0.2"/>
    <row r="7" spans="1:13" ht="14.45" customHeight="1" x14ac:dyDescent="0.2">
      <c r="C7" s="65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30.75" customHeight="1" x14ac:dyDescent="0.2">
      <c r="A8" s="2" t="s">
        <v>155</v>
      </c>
      <c r="C8" s="4" t="s">
        <v>13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30.75" customHeight="1" x14ac:dyDescent="0.2">
      <c r="A9" s="5" t="s">
        <v>105</v>
      </c>
      <c r="C9" s="6">
        <v>117794</v>
      </c>
      <c r="E9" s="6">
        <v>1000000</v>
      </c>
      <c r="G9" s="6">
        <v>1000000</v>
      </c>
      <c r="I9" s="7" t="s">
        <v>161</v>
      </c>
      <c r="K9" s="6">
        <v>117772649837</v>
      </c>
      <c r="M9" s="5" t="s">
        <v>162</v>
      </c>
    </row>
    <row r="10" spans="1:13" ht="21.75" customHeight="1" x14ac:dyDescent="0.2">
      <c r="A10" s="8" t="s">
        <v>117</v>
      </c>
      <c r="C10" s="9">
        <v>178727</v>
      </c>
      <c r="E10" s="9">
        <v>1000000</v>
      </c>
      <c r="G10" s="9">
        <v>1000000</v>
      </c>
      <c r="I10" s="10" t="s">
        <v>161</v>
      </c>
      <c r="K10" s="9">
        <v>178694605731</v>
      </c>
      <c r="M10" s="8" t="s">
        <v>162</v>
      </c>
    </row>
    <row r="11" spans="1:13" ht="21.75" customHeight="1" x14ac:dyDescent="0.2">
      <c r="A11" s="8" t="s">
        <v>114</v>
      </c>
      <c r="C11" s="9">
        <v>400000</v>
      </c>
      <c r="E11" s="9">
        <v>955000</v>
      </c>
      <c r="G11" s="9">
        <v>1021300</v>
      </c>
      <c r="I11" s="10" t="s">
        <v>163</v>
      </c>
      <c r="K11" s="9">
        <v>408445955750</v>
      </c>
      <c r="M11" s="8" t="s">
        <v>162</v>
      </c>
    </row>
    <row r="12" spans="1:13" ht="21.75" customHeight="1" x14ac:dyDescent="0.2">
      <c r="A12" s="8" t="s">
        <v>120</v>
      </c>
      <c r="C12" s="9">
        <v>300000</v>
      </c>
      <c r="E12" s="9">
        <v>995790</v>
      </c>
      <c r="G12" s="9">
        <v>1000000</v>
      </c>
      <c r="I12" s="10" t="s">
        <v>164</v>
      </c>
      <c r="K12" s="9">
        <v>299945625000</v>
      </c>
      <c r="M12" s="8" t="s">
        <v>162</v>
      </c>
    </row>
    <row r="13" spans="1:13" ht="21.75" customHeight="1" x14ac:dyDescent="0.2">
      <c r="A13" s="8" t="s">
        <v>111</v>
      </c>
      <c r="C13" s="9">
        <v>500000</v>
      </c>
      <c r="E13" s="9">
        <v>1000000</v>
      </c>
      <c r="G13" s="9">
        <v>999638</v>
      </c>
      <c r="I13" s="10" t="s">
        <v>165</v>
      </c>
      <c r="K13" s="9">
        <v>499728407806</v>
      </c>
      <c r="M13" s="8" t="s">
        <v>162</v>
      </c>
    </row>
    <row r="14" spans="1:13" ht="21.75" customHeight="1" x14ac:dyDescent="0.2">
      <c r="A14" s="11" t="s">
        <v>77</v>
      </c>
      <c r="C14" s="13">
        <v>933400</v>
      </c>
      <c r="E14" s="13">
        <v>1549824.8074</v>
      </c>
      <c r="G14" s="13">
        <v>1446340</v>
      </c>
      <c r="I14" s="14" t="s">
        <v>166</v>
      </c>
      <c r="K14" s="13">
        <v>1349034996026</v>
      </c>
      <c r="M14" s="8" t="s">
        <v>162</v>
      </c>
    </row>
    <row r="15" spans="1:13" ht="21.75" customHeight="1" x14ac:dyDescent="0.2">
      <c r="A15" s="15" t="s">
        <v>38</v>
      </c>
      <c r="C15" s="16">
        <v>2429921</v>
      </c>
      <c r="E15" s="16"/>
      <c r="G15" s="16"/>
      <c r="I15" s="16"/>
      <c r="K15" s="16">
        <f>SUM(K9:K14)</f>
        <v>2853622240150</v>
      </c>
      <c r="M15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2"/>
  <sheetViews>
    <sheetView rightToLeft="1" view="pageBreakPreview" topLeftCell="A53" zoomScale="80" zoomScaleNormal="100" zoomScaleSheetLayoutView="80" workbookViewId="0">
      <selection activeCell="B4" sqref="B1:B1048576"/>
    </sheetView>
  </sheetViews>
  <sheetFormatPr defaultRowHeight="12.75" x14ac:dyDescent="0.2"/>
  <cols>
    <col min="1" max="1" width="5.140625" customWidth="1"/>
    <col min="2" max="2" width="58.140625" customWidth="1"/>
    <col min="3" max="3" width="1.28515625" customWidth="1"/>
    <col min="4" max="4" width="20.7109375" customWidth="1"/>
    <col min="5" max="5" width="1.28515625" customWidth="1"/>
    <col min="6" max="6" width="21.85546875" customWidth="1"/>
    <col min="7" max="7" width="1.28515625" customWidth="1"/>
    <col min="8" max="8" width="21.5703125" customWidth="1"/>
    <col min="9" max="9" width="1.28515625" customWidth="1"/>
    <col min="10" max="10" width="20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4.45" customHeight="1" x14ac:dyDescent="0.2"/>
    <row r="5" spans="1:12" ht="14.45" customHeight="1" x14ac:dyDescent="0.2">
      <c r="A5" s="1" t="s">
        <v>167</v>
      </c>
      <c r="B5" s="69" t="s">
        <v>168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4.45" customHeight="1" x14ac:dyDescent="0.2">
      <c r="D6" s="2" t="s">
        <v>7</v>
      </c>
      <c r="F6" s="65" t="s">
        <v>8</v>
      </c>
      <c r="G6" s="65"/>
      <c r="H6" s="65"/>
      <c r="J6" s="74" t="s">
        <v>9</v>
      </c>
      <c r="K6" s="74"/>
      <c r="L6" s="74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65" t="s">
        <v>169</v>
      </c>
      <c r="B8" s="65"/>
      <c r="D8" s="2" t="s">
        <v>170</v>
      </c>
      <c r="F8" s="2" t="s">
        <v>171</v>
      </c>
      <c r="H8" s="2" t="s">
        <v>172</v>
      </c>
      <c r="J8" s="2" t="s">
        <v>170</v>
      </c>
      <c r="L8" s="2" t="s">
        <v>18</v>
      </c>
    </row>
    <row r="9" spans="1:12" ht="21.75" customHeight="1" x14ac:dyDescent="0.2">
      <c r="A9" s="66" t="s">
        <v>173</v>
      </c>
      <c r="B9" s="66"/>
      <c r="D9" s="6">
        <v>10000000</v>
      </c>
      <c r="F9" s="6">
        <v>0</v>
      </c>
      <c r="H9" s="6">
        <v>0</v>
      </c>
      <c r="J9" s="6">
        <v>10000000</v>
      </c>
      <c r="L9" s="7">
        <f>J9/25353262870273*100</f>
        <v>3.9442654979628354E-5</v>
      </c>
    </row>
    <row r="10" spans="1:12" ht="21.75" customHeight="1" x14ac:dyDescent="0.2">
      <c r="A10" s="60" t="s">
        <v>174</v>
      </c>
      <c r="B10" s="60"/>
      <c r="D10" s="9">
        <v>78980472</v>
      </c>
      <c r="F10" s="9">
        <v>322703</v>
      </c>
      <c r="H10" s="9">
        <v>456000</v>
      </c>
      <c r="J10" s="9">
        <v>78847175</v>
      </c>
      <c r="L10" s="10">
        <f>J10/25353262870273*100</f>
        <v>3.1099419196433786E-4</v>
      </c>
    </row>
    <row r="11" spans="1:12" ht="21.75" customHeight="1" x14ac:dyDescent="0.2">
      <c r="A11" s="60" t="s">
        <v>175</v>
      </c>
      <c r="B11" s="60"/>
      <c r="D11" s="9">
        <v>520584092</v>
      </c>
      <c r="F11" s="9">
        <v>257523757</v>
      </c>
      <c r="H11" s="9">
        <v>122400</v>
      </c>
      <c r="J11" s="9">
        <v>777985449</v>
      </c>
      <c r="L11" s="10">
        <f t="shared" ref="L11:L61" si="0">J11/25353262870273*100</f>
        <v>3.0685811644078249E-3</v>
      </c>
    </row>
    <row r="12" spans="1:12" ht="21.75" customHeight="1" x14ac:dyDescent="0.2">
      <c r="A12" s="60" t="s">
        <v>176</v>
      </c>
      <c r="B12" s="60"/>
      <c r="D12" s="9">
        <v>50000000</v>
      </c>
      <c r="F12" s="9">
        <v>0</v>
      </c>
      <c r="H12" s="9">
        <v>0</v>
      </c>
      <c r="J12" s="9">
        <v>50000000</v>
      </c>
      <c r="L12" s="10">
        <f t="shared" si="0"/>
        <v>1.9721327489814175E-4</v>
      </c>
    </row>
    <row r="13" spans="1:12" ht="21.75" customHeight="1" x14ac:dyDescent="0.2">
      <c r="A13" s="60" t="s">
        <v>177</v>
      </c>
      <c r="B13" s="60"/>
      <c r="D13" s="9">
        <v>19828155011</v>
      </c>
      <c r="F13" s="9">
        <v>3363814190851</v>
      </c>
      <c r="H13" s="9">
        <v>3383430023764</v>
      </c>
      <c r="J13" s="9">
        <v>212322098</v>
      </c>
      <c r="L13" s="10">
        <f t="shared" si="0"/>
        <v>8.37454725596484E-4</v>
      </c>
    </row>
    <row r="14" spans="1:12" ht="21.75" customHeight="1" x14ac:dyDescent="0.2">
      <c r="A14" s="60" t="s">
        <v>178</v>
      </c>
      <c r="B14" s="60"/>
      <c r="D14" s="9">
        <v>70997</v>
      </c>
      <c r="F14" s="9">
        <v>1123220643220</v>
      </c>
      <c r="H14" s="9">
        <v>1123213033890</v>
      </c>
      <c r="J14" s="9">
        <v>7680327</v>
      </c>
      <c r="L14" s="10">
        <f t="shared" si="0"/>
        <v>3.0293248799172412E-5</v>
      </c>
    </row>
    <row r="15" spans="1:12" ht="21.75" customHeight="1" x14ac:dyDescent="0.2">
      <c r="A15" s="60" t="s">
        <v>179</v>
      </c>
      <c r="B15" s="60"/>
      <c r="D15" s="9">
        <v>0</v>
      </c>
      <c r="F15" s="9">
        <v>144000000000</v>
      </c>
      <c r="H15" s="9">
        <v>0</v>
      </c>
      <c r="J15" s="9">
        <v>144000000000</v>
      </c>
      <c r="L15" s="10">
        <f t="shared" si="0"/>
        <v>0.56797423170664829</v>
      </c>
    </row>
    <row r="16" spans="1:12" ht="21.75" customHeight="1" x14ac:dyDescent="0.2">
      <c r="A16" s="60" t="s">
        <v>180</v>
      </c>
      <c r="B16" s="60"/>
      <c r="D16" s="9">
        <v>61179760152</v>
      </c>
      <c r="F16" s="9">
        <v>3782498331958</v>
      </c>
      <c r="H16" s="9">
        <v>3843612401376</v>
      </c>
      <c r="J16" s="9">
        <v>65690734</v>
      </c>
      <c r="L16" s="10">
        <f t="shared" si="0"/>
        <v>2.5910169565205416E-4</v>
      </c>
    </row>
    <row r="17" spans="1:12" ht="21.75" customHeight="1" x14ac:dyDescent="0.2">
      <c r="A17" s="60" t="s">
        <v>181</v>
      </c>
      <c r="B17" s="60"/>
      <c r="D17" s="9">
        <v>7764550</v>
      </c>
      <c r="F17" s="9">
        <v>31821</v>
      </c>
      <c r="H17" s="9">
        <v>568800</v>
      </c>
      <c r="J17" s="9">
        <v>7227571</v>
      </c>
      <c r="L17" s="10">
        <f t="shared" si="0"/>
        <v>2.8507458929376746E-5</v>
      </c>
    </row>
    <row r="18" spans="1:12" ht="21.75" customHeight="1" x14ac:dyDescent="0.2">
      <c r="A18" s="60" t="s">
        <v>182</v>
      </c>
      <c r="B18" s="60"/>
      <c r="D18" s="9">
        <v>13000000000</v>
      </c>
      <c r="F18" s="9">
        <v>0</v>
      </c>
      <c r="H18" s="9">
        <v>0</v>
      </c>
      <c r="J18" s="9">
        <v>13000000000</v>
      </c>
      <c r="L18" s="10">
        <f t="shared" si="0"/>
        <v>5.1275451473516857E-2</v>
      </c>
    </row>
    <row r="19" spans="1:12" ht="21.75" customHeight="1" x14ac:dyDescent="0.2">
      <c r="A19" s="60" t="s">
        <v>183</v>
      </c>
      <c r="B19" s="60"/>
      <c r="D19" s="9">
        <v>2439716687</v>
      </c>
      <c r="F19" s="9">
        <v>2226935244442</v>
      </c>
      <c r="H19" s="9">
        <v>2223442174000</v>
      </c>
      <c r="J19" s="9">
        <v>5932787129</v>
      </c>
      <c r="L19" s="10">
        <f t="shared" si="0"/>
        <v>2.3400487579672686E-2</v>
      </c>
    </row>
    <row r="20" spans="1:12" ht="21.75" customHeight="1" x14ac:dyDescent="0.2">
      <c r="A20" s="60" t="s">
        <v>184</v>
      </c>
      <c r="B20" s="60"/>
      <c r="D20" s="9">
        <v>254244195</v>
      </c>
      <c r="F20" s="9">
        <v>2085420</v>
      </c>
      <c r="H20" s="9">
        <v>504000</v>
      </c>
      <c r="J20" s="9">
        <v>255825615</v>
      </c>
      <c r="L20" s="10">
        <f t="shared" si="0"/>
        <v>1.0090441467396237E-3</v>
      </c>
    </row>
    <row r="21" spans="1:12" ht="21.75" customHeight="1" x14ac:dyDescent="0.2">
      <c r="A21" s="60" t="s">
        <v>185</v>
      </c>
      <c r="B21" s="60"/>
      <c r="D21" s="9">
        <v>5608363</v>
      </c>
      <c r="F21" s="9">
        <v>10143456314</v>
      </c>
      <c r="H21" s="9">
        <v>10121104000</v>
      </c>
      <c r="J21" s="9">
        <v>27960677</v>
      </c>
      <c r="L21" s="10">
        <f t="shared" si="0"/>
        <v>1.10284333590783E-4</v>
      </c>
    </row>
    <row r="22" spans="1:12" ht="21.75" customHeight="1" x14ac:dyDescent="0.2">
      <c r="A22" s="60" t="s">
        <v>186</v>
      </c>
      <c r="B22" s="60"/>
      <c r="D22" s="9">
        <v>1347934477</v>
      </c>
      <c r="F22" s="9">
        <v>0</v>
      </c>
      <c r="H22" s="9">
        <v>1301714800</v>
      </c>
      <c r="J22" s="9">
        <v>46219677</v>
      </c>
      <c r="L22" s="10">
        <f t="shared" si="0"/>
        <v>1.8230267731808643E-4</v>
      </c>
    </row>
    <row r="23" spans="1:12" ht="21.75" customHeight="1" x14ac:dyDescent="0.2">
      <c r="A23" s="60" t="s">
        <v>187</v>
      </c>
      <c r="B23" s="60"/>
      <c r="D23" s="9">
        <v>18608025</v>
      </c>
      <c r="F23" s="9">
        <v>61270531554</v>
      </c>
      <c r="H23" s="9">
        <v>61218004745</v>
      </c>
      <c r="J23" s="9">
        <v>71134834</v>
      </c>
      <c r="L23" s="10">
        <f t="shared" si="0"/>
        <v>2.8057467144951363E-4</v>
      </c>
    </row>
    <row r="24" spans="1:12" ht="21.75" customHeight="1" x14ac:dyDescent="0.2">
      <c r="A24" s="60" t="s">
        <v>188</v>
      </c>
      <c r="B24" s="60"/>
      <c r="D24" s="9">
        <v>1042789</v>
      </c>
      <c r="F24" s="9">
        <v>4285</v>
      </c>
      <c r="H24" s="9">
        <v>504000</v>
      </c>
      <c r="J24" s="9">
        <v>543074</v>
      </c>
      <c r="L24" s="10">
        <f t="shared" si="0"/>
        <v>2.142028041040669E-6</v>
      </c>
    </row>
    <row r="25" spans="1:12" ht="21.75" customHeight="1" x14ac:dyDescent="0.2">
      <c r="A25" s="60" t="s">
        <v>189</v>
      </c>
      <c r="B25" s="60"/>
      <c r="D25" s="9">
        <v>52000000000</v>
      </c>
      <c r="F25" s="9">
        <v>0</v>
      </c>
      <c r="H25" s="9">
        <v>0</v>
      </c>
      <c r="J25" s="9">
        <v>52000000000</v>
      </c>
      <c r="L25" s="10">
        <f t="shared" si="0"/>
        <v>0.20510180589406743</v>
      </c>
    </row>
    <row r="26" spans="1:12" ht="21.75" customHeight="1" x14ac:dyDescent="0.2">
      <c r="A26" s="60" t="s">
        <v>190</v>
      </c>
      <c r="B26" s="60"/>
      <c r="D26" s="9">
        <v>384000000000</v>
      </c>
      <c r="F26" s="9">
        <v>0</v>
      </c>
      <c r="H26" s="9">
        <v>384000000000</v>
      </c>
      <c r="J26" s="9">
        <v>0</v>
      </c>
      <c r="L26" s="10">
        <f t="shared" si="0"/>
        <v>0</v>
      </c>
    </row>
    <row r="27" spans="1:12" ht="21.75" customHeight="1" x14ac:dyDescent="0.2">
      <c r="A27" s="60" t="s">
        <v>191</v>
      </c>
      <c r="B27" s="60"/>
      <c r="D27" s="9">
        <v>350000000000</v>
      </c>
      <c r="F27" s="9">
        <v>0</v>
      </c>
      <c r="H27" s="9">
        <v>350000000000</v>
      </c>
      <c r="J27" s="9">
        <v>0</v>
      </c>
      <c r="L27" s="10">
        <f t="shared" si="0"/>
        <v>0</v>
      </c>
    </row>
    <row r="28" spans="1:12" ht="21.75" customHeight="1" x14ac:dyDescent="0.2">
      <c r="A28" s="60" t="s">
        <v>192</v>
      </c>
      <c r="B28" s="60"/>
      <c r="D28" s="9">
        <v>580000000000</v>
      </c>
      <c r="F28" s="9">
        <v>0</v>
      </c>
      <c r="H28" s="9">
        <v>525500000000</v>
      </c>
      <c r="J28" s="9">
        <v>54500000000</v>
      </c>
      <c r="L28" s="10">
        <f t="shared" si="0"/>
        <v>0.21496246963897456</v>
      </c>
    </row>
    <row r="29" spans="1:12" ht="21.75" customHeight="1" x14ac:dyDescent="0.2">
      <c r="A29" s="60" t="s">
        <v>193</v>
      </c>
      <c r="B29" s="60"/>
      <c r="D29" s="9">
        <v>348000000000</v>
      </c>
      <c r="F29" s="9">
        <v>0</v>
      </c>
      <c r="H29" s="9">
        <v>0</v>
      </c>
      <c r="J29" s="9">
        <v>348000000000</v>
      </c>
      <c r="L29" s="10">
        <f t="shared" si="0"/>
        <v>1.3726043932910668</v>
      </c>
    </row>
    <row r="30" spans="1:12" ht="21.75" customHeight="1" x14ac:dyDescent="0.2">
      <c r="A30" s="60" t="s">
        <v>194</v>
      </c>
      <c r="B30" s="60"/>
      <c r="D30" s="9">
        <v>348000000000</v>
      </c>
      <c r="F30" s="9">
        <v>0</v>
      </c>
      <c r="H30" s="9">
        <v>0</v>
      </c>
      <c r="J30" s="9">
        <v>348000000000</v>
      </c>
      <c r="L30" s="10">
        <f t="shared" si="0"/>
        <v>1.3726043932910668</v>
      </c>
    </row>
    <row r="31" spans="1:12" ht="21.75" customHeight="1" x14ac:dyDescent="0.2">
      <c r="A31" s="60" t="s">
        <v>195</v>
      </c>
      <c r="B31" s="60"/>
      <c r="D31" s="9">
        <v>151000000000</v>
      </c>
      <c r="F31" s="9">
        <v>0</v>
      </c>
      <c r="H31" s="9">
        <v>0</v>
      </c>
      <c r="J31" s="9">
        <v>151000000000</v>
      </c>
      <c r="L31" s="10">
        <f t="shared" si="0"/>
        <v>0.59558409019238812</v>
      </c>
    </row>
    <row r="32" spans="1:12" ht="21.75" customHeight="1" x14ac:dyDescent="0.2">
      <c r="A32" s="60" t="s">
        <v>196</v>
      </c>
      <c r="B32" s="60"/>
      <c r="D32" s="9">
        <v>51000000000</v>
      </c>
      <c r="F32" s="9">
        <v>0</v>
      </c>
      <c r="H32" s="9">
        <v>0</v>
      </c>
      <c r="J32" s="9">
        <v>51000000000</v>
      </c>
      <c r="L32" s="10">
        <f t="shared" si="0"/>
        <v>0.20115754039610459</v>
      </c>
    </row>
    <row r="33" spans="1:12" ht="21.75" customHeight="1" x14ac:dyDescent="0.2">
      <c r="A33" s="60" t="s">
        <v>197</v>
      </c>
      <c r="B33" s="60"/>
      <c r="D33" s="9">
        <v>216400000000</v>
      </c>
      <c r="F33" s="9">
        <v>0</v>
      </c>
      <c r="H33" s="9">
        <v>16000000000</v>
      </c>
      <c r="J33" s="9">
        <v>200400000000</v>
      </c>
      <c r="L33" s="10">
        <f t="shared" si="0"/>
        <v>0.79043080579175218</v>
      </c>
    </row>
    <row r="34" spans="1:12" ht="21.75" customHeight="1" x14ac:dyDescent="0.2">
      <c r="A34" s="60" t="s">
        <v>198</v>
      </c>
      <c r="B34" s="60"/>
      <c r="D34" s="9">
        <v>308000000000</v>
      </c>
      <c r="F34" s="9">
        <v>0</v>
      </c>
      <c r="H34" s="9">
        <v>0</v>
      </c>
      <c r="J34" s="9">
        <v>308000000000</v>
      </c>
      <c r="L34" s="10">
        <f t="shared" si="0"/>
        <v>1.2148337733725534</v>
      </c>
    </row>
    <row r="35" spans="1:12" ht="21.75" customHeight="1" x14ac:dyDescent="0.2">
      <c r="A35" s="60" t="s">
        <v>199</v>
      </c>
      <c r="B35" s="60"/>
      <c r="D35" s="9">
        <v>23000000000</v>
      </c>
      <c r="F35" s="9">
        <v>0</v>
      </c>
      <c r="H35" s="9">
        <v>0</v>
      </c>
      <c r="J35" s="9">
        <v>23000000000</v>
      </c>
      <c r="L35" s="10">
        <f t="shared" si="0"/>
        <v>9.0718106453145222E-2</v>
      </c>
    </row>
    <row r="36" spans="1:12" ht="21.75" customHeight="1" x14ac:dyDescent="0.2">
      <c r="A36" s="60" t="s">
        <v>200</v>
      </c>
      <c r="B36" s="60"/>
      <c r="D36" s="9">
        <v>146800000000</v>
      </c>
      <c r="F36" s="9">
        <v>85302739</v>
      </c>
      <c r="H36" s="9">
        <v>138465302739</v>
      </c>
      <c r="J36" s="9">
        <v>8420000000</v>
      </c>
      <c r="L36" s="10">
        <f t="shared" si="0"/>
        <v>3.3210715492847077E-2</v>
      </c>
    </row>
    <row r="37" spans="1:12" ht="21.75" customHeight="1" x14ac:dyDescent="0.2">
      <c r="A37" s="60" t="s">
        <v>201</v>
      </c>
      <c r="B37" s="60"/>
      <c r="D37" s="9">
        <v>1030000000000</v>
      </c>
      <c r="F37" s="9">
        <v>0</v>
      </c>
      <c r="H37" s="9">
        <v>1030000000000</v>
      </c>
      <c r="J37" s="9">
        <v>0</v>
      </c>
      <c r="L37" s="10">
        <f t="shared" si="0"/>
        <v>0</v>
      </c>
    </row>
    <row r="38" spans="1:12" ht="21.75" customHeight="1" x14ac:dyDescent="0.2">
      <c r="A38" s="60" t="s">
        <v>202</v>
      </c>
      <c r="B38" s="60"/>
      <c r="D38" s="9">
        <v>183000000000</v>
      </c>
      <c r="F38" s="9">
        <v>0</v>
      </c>
      <c r="H38" s="9">
        <v>104300000000</v>
      </c>
      <c r="J38" s="9">
        <v>78700000000</v>
      </c>
      <c r="L38" s="10">
        <f t="shared" si="0"/>
        <v>0.31041369468967517</v>
      </c>
    </row>
    <row r="39" spans="1:12" ht="21.75" customHeight="1" x14ac:dyDescent="0.2">
      <c r="A39" s="60" t="s">
        <v>203</v>
      </c>
      <c r="B39" s="60"/>
      <c r="D39" s="9">
        <v>636200000000</v>
      </c>
      <c r="F39" s="9">
        <v>0</v>
      </c>
      <c r="H39" s="9">
        <v>636200000000</v>
      </c>
      <c r="J39" s="9">
        <v>0</v>
      </c>
      <c r="L39" s="10">
        <f t="shared" si="0"/>
        <v>0</v>
      </c>
    </row>
    <row r="40" spans="1:12" ht="21.75" customHeight="1" x14ac:dyDescent="0.2">
      <c r="A40" s="60" t="s">
        <v>204</v>
      </c>
      <c r="B40" s="60"/>
      <c r="D40" s="9">
        <v>127400000000</v>
      </c>
      <c r="F40" s="9">
        <v>0</v>
      </c>
      <c r="H40" s="9">
        <v>127400000000</v>
      </c>
      <c r="J40" s="9">
        <v>0</v>
      </c>
      <c r="L40" s="10">
        <f t="shared" si="0"/>
        <v>0</v>
      </c>
    </row>
    <row r="41" spans="1:12" ht="21.75" customHeight="1" x14ac:dyDescent="0.2">
      <c r="A41" s="60" t="s">
        <v>205</v>
      </c>
      <c r="B41" s="60"/>
      <c r="D41" s="9">
        <v>1000000000000</v>
      </c>
      <c r="F41" s="9">
        <v>0</v>
      </c>
      <c r="H41" s="9">
        <v>0</v>
      </c>
      <c r="J41" s="9">
        <v>1000000000000</v>
      </c>
      <c r="L41" s="10">
        <f t="shared" si="0"/>
        <v>3.9442654979628351</v>
      </c>
    </row>
    <row r="42" spans="1:12" ht="21.75" customHeight="1" x14ac:dyDescent="0.2">
      <c r="A42" s="60" t="s">
        <v>206</v>
      </c>
      <c r="B42" s="60"/>
      <c r="D42" s="9">
        <v>106000000000</v>
      </c>
      <c r="F42" s="9">
        <v>0</v>
      </c>
      <c r="H42" s="9">
        <v>0</v>
      </c>
      <c r="J42" s="9">
        <v>106000000000</v>
      </c>
      <c r="L42" s="10">
        <f t="shared" si="0"/>
        <v>0.41809214278406054</v>
      </c>
    </row>
    <row r="43" spans="1:12" ht="21.75" customHeight="1" x14ac:dyDescent="0.2">
      <c r="A43" s="60" t="s">
        <v>207</v>
      </c>
      <c r="B43" s="60"/>
      <c r="D43" s="9">
        <v>1000000000000</v>
      </c>
      <c r="F43" s="9">
        <v>0</v>
      </c>
      <c r="H43" s="9">
        <v>0</v>
      </c>
      <c r="J43" s="9">
        <v>1000000000000</v>
      </c>
      <c r="L43" s="10">
        <f t="shared" si="0"/>
        <v>3.9442654979628351</v>
      </c>
    </row>
    <row r="44" spans="1:12" ht="21.75" customHeight="1" x14ac:dyDescent="0.2">
      <c r="A44" s="60" t="s">
        <v>208</v>
      </c>
      <c r="B44" s="60"/>
      <c r="D44" s="9">
        <v>356600000000</v>
      </c>
      <c r="F44" s="9">
        <v>0</v>
      </c>
      <c r="H44" s="9">
        <v>0</v>
      </c>
      <c r="J44" s="9">
        <v>356600000000</v>
      </c>
      <c r="L44" s="10">
        <f t="shared" si="0"/>
        <v>1.4065250765735471</v>
      </c>
    </row>
    <row r="45" spans="1:12" ht="21.75" customHeight="1" x14ac:dyDescent="0.2">
      <c r="A45" s="60" t="s">
        <v>209</v>
      </c>
      <c r="B45" s="60"/>
      <c r="D45" s="9">
        <v>381500000000</v>
      </c>
      <c r="F45" s="9">
        <v>0</v>
      </c>
      <c r="H45" s="9">
        <v>0</v>
      </c>
      <c r="J45" s="9">
        <v>381500000000</v>
      </c>
      <c r="L45" s="10">
        <f t="shared" si="0"/>
        <v>1.5047372874728218</v>
      </c>
    </row>
    <row r="46" spans="1:12" ht="21.75" customHeight="1" x14ac:dyDescent="0.2">
      <c r="A46" s="60" t="s">
        <v>210</v>
      </c>
      <c r="B46" s="60"/>
      <c r="D46" s="9">
        <v>918600000000</v>
      </c>
      <c r="F46" s="9">
        <v>0</v>
      </c>
      <c r="H46" s="9">
        <v>500000000000</v>
      </c>
      <c r="J46" s="9">
        <v>418600000000</v>
      </c>
      <c r="L46" s="10">
        <f t="shared" si="0"/>
        <v>1.6510695374472428</v>
      </c>
    </row>
    <row r="47" spans="1:12" ht="21.75" customHeight="1" x14ac:dyDescent="0.2">
      <c r="A47" s="60" t="s">
        <v>211</v>
      </c>
      <c r="B47" s="60"/>
      <c r="D47" s="9">
        <v>500000000000</v>
      </c>
      <c r="F47" s="9">
        <v>0</v>
      </c>
      <c r="H47" s="9">
        <v>0</v>
      </c>
      <c r="J47" s="9">
        <v>500000000000</v>
      </c>
      <c r="L47" s="10">
        <f t="shared" si="0"/>
        <v>1.9721327489814175</v>
      </c>
    </row>
    <row r="48" spans="1:12" ht="21.75" customHeight="1" x14ac:dyDescent="0.2">
      <c r="A48" s="60" t="s">
        <v>212</v>
      </c>
      <c r="B48" s="60"/>
      <c r="D48" s="9">
        <v>268000000000</v>
      </c>
      <c r="F48" s="9">
        <v>0</v>
      </c>
      <c r="H48" s="9">
        <v>0</v>
      </c>
      <c r="J48" s="9">
        <v>268000000000</v>
      </c>
      <c r="L48" s="10">
        <f t="shared" si="0"/>
        <v>1.0570631534540398</v>
      </c>
    </row>
    <row r="49" spans="1:12" ht="21.75" customHeight="1" x14ac:dyDescent="0.2">
      <c r="A49" s="60" t="s">
        <v>213</v>
      </c>
      <c r="B49" s="60"/>
      <c r="D49" s="9">
        <v>0</v>
      </c>
      <c r="F49" s="9">
        <v>43000000000</v>
      </c>
      <c r="H49" s="9">
        <v>0</v>
      </c>
      <c r="J49" s="9">
        <v>43000000000</v>
      </c>
      <c r="L49" s="10">
        <f t="shared" si="0"/>
        <v>0.16960341641240193</v>
      </c>
    </row>
    <row r="50" spans="1:12" ht="21.75" customHeight="1" x14ac:dyDescent="0.2">
      <c r="A50" s="60" t="s">
        <v>214</v>
      </c>
      <c r="B50" s="60"/>
      <c r="D50" s="9">
        <v>0</v>
      </c>
      <c r="F50" s="9">
        <v>90000000000</v>
      </c>
      <c r="H50" s="9">
        <v>0</v>
      </c>
      <c r="J50" s="9">
        <v>90000000000</v>
      </c>
      <c r="L50" s="10">
        <f t="shared" si="0"/>
        <v>0.35498389481665515</v>
      </c>
    </row>
    <row r="51" spans="1:12" ht="21.75" customHeight="1" x14ac:dyDescent="0.2">
      <c r="A51" s="60" t="s">
        <v>215</v>
      </c>
      <c r="B51" s="60"/>
      <c r="D51" s="9">
        <v>0</v>
      </c>
      <c r="F51" s="9">
        <v>138000000000</v>
      </c>
      <c r="H51" s="9">
        <v>0</v>
      </c>
      <c r="J51" s="9">
        <v>138000000000</v>
      </c>
      <c r="L51" s="10">
        <f t="shared" si="0"/>
        <v>0.54430863871887136</v>
      </c>
    </row>
    <row r="52" spans="1:12" ht="21.75" customHeight="1" x14ac:dyDescent="0.2">
      <c r="A52" s="60" t="s">
        <v>216</v>
      </c>
      <c r="B52" s="60"/>
      <c r="D52" s="9">
        <v>0</v>
      </c>
      <c r="F52" s="9">
        <v>133000000000</v>
      </c>
      <c r="H52" s="9">
        <v>0</v>
      </c>
      <c r="J52" s="9">
        <v>133000000000</v>
      </c>
      <c r="L52" s="10">
        <f t="shared" si="0"/>
        <v>0.52458731122905711</v>
      </c>
    </row>
    <row r="53" spans="1:12" ht="21.75" customHeight="1" x14ac:dyDescent="0.2">
      <c r="A53" s="60" t="s">
        <v>217</v>
      </c>
      <c r="B53" s="60"/>
      <c r="D53" s="9">
        <v>0</v>
      </c>
      <c r="F53" s="9">
        <v>164000000000</v>
      </c>
      <c r="H53" s="9">
        <v>0</v>
      </c>
      <c r="J53" s="9">
        <v>164000000000</v>
      </c>
      <c r="L53" s="10">
        <f t="shared" si="0"/>
        <v>0.64685954166590498</v>
      </c>
    </row>
    <row r="54" spans="1:12" ht="21.75" customHeight="1" x14ac:dyDescent="0.2">
      <c r="A54" s="60" t="s">
        <v>218</v>
      </c>
      <c r="B54" s="60"/>
      <c r="D54" s="9">
        <v>0</v>
      </c>
      <c r="F54" s="9">
        <v>300000000000</v>
      </c>
      <c r="H54" s="9">
        <v>0</v>
      </c>
      <c r="J54" s="9">
        <v>300000000000</v>
      </c>
      <c r="L54" s="10">
        <f t="shared" si="0"/>
        <v>1.1832796493888507</v>
      </c>
    </row>
    <row r="55" spans="1:12" ht="21.75" customHeight="1" x14ac:dyDescent="0.2">
      <c r="A55" s="60" t="s">
        <v>219</v>
      </c>
      <c r="B55" s="60"/>
      <c r="D55" s="9">
        <v>0</v>
      </c>
      <c r="F55" s="9">
        <v>80000000000</v>
      </c>
      <c r="H55" s="9">
        <v>0</v>
      </c>
      <c r="J55" s="9">
        <v>80000000000</v>
      </c>
      <c r="L55" s="10">
        <f t="shared" si="0"/>
        <v>0.31554123983702687</v>
      </c>
    </row>
    <row r="56" spans="1:12" ht="21.75" customHeight="1" x14ac:dyDescent="0.2">
      <c r="A56" s="60" t="s">
        <v>220</v>
      </c>
      <c r="B56" s="60"/>
      <c r="D56" s="9">
        <v>0</v>
      </c>
      <c r="F56" s="9">
        <v>209000000000</v>
      </c>
      <c r="H56" s="9">
        <v>0</v>
      </c>
      <c r="J56" s="9">
        <v>209000000000</v>
      </c>
      <c r="L56" s="10">
        <f t="shared" si="0"/>
        <v>0.82435148907423261</v>
      </c>
    </row>
    <row r="57" spans="1:12" ht="21.75" customHeight="1" x14ac:dyDescent="0.2">
      <c r="A57" s="60" t="s">
        <v>221</v>
      </c>
      <c r="B57" s="60"/>
      <c r="D57" s="9">
        <v>0</v>
      </c>
      <c r="F57" s="9">
        <v>500000000000</v>
      </c>
      <c r="H57" s="9">
        <v>0</v>
      </c>
      <c r="J57" s="9">
        <v>500000000000</v>
      </c>
      <c r="L57" s="10">
        <f t="shared" si="0"/>
        <v>1.9721327489814175</v>
      </c>
    </row>
    <row r="58" spans="1:12" ht="21.75" customHeight="1" x14ac:dyDescent="0.2">
      <c r="A58" s="60" t="s">
        <v>222</v>
      </c>
      <c r="B58" s="60"/>
      <c r="D58" s="9">
        <v>0</v>
      </c>
      <c r="F58" s="9">
        <v>179000000000</v>
      </c>
      <c r="H58" s="9">
        <v>0</v>
      </c>
      <c r="J58" s="9">
        <v>179000000000</v>
      </c>
      <c r="L58" s="10">
        <f t="shared" si="0"/>
        <v>0.70602352413534752</v>
      </c>
    </row>
    <row r="59" spans="1:12" ht="21.75" customHeight="1" x14ac:dyDescent="0.2">
      <c r="A59" s="60" t="s">
        <v>223</v>
      </c>
      <c r="B59" s="60"/>
      <c r="D59" s="9">
        <v>0</v>
      </c>
      <c r="F59" s="9">
        <v>500000000000</v>
      </c>
      <c r="H59" s="9">
        <v>0</v>
      </c>
      <c r="J59" s="9">
        <v>500000000000</v>
      </c>
      <c r="L59" s="10">
        <f t="shared" si="0"/>
        <v>1.9721327489814175</v>
      </c>
    </row>
    <row r="60" spans="1:12" ht="21.75" customHeight="1" x14ac:dyDescent="0.2">
      <c r="A60" s="60" t="s">
        <v>224</v>
      </c>
      <c r="B60" s="60"/>
      <c r="D60" s="9">
        <v>0</v>
      </c>
      <c r="F60" s="9">
        <v>23300000000</v>
      </c>
      <c r="H60" s="9">
        <v>0</v>
      </c>
      <c r="J60" s="9">
        <v>23300000000</v>
      </c>
      <c r="L60" s="10">
        <f t="shared" si="0"/>
        <v>9.1901386102534066E-2</v>
      </c>
    </row>
    <row r="61" spans="1:12" ht="21.75" customHeight="1" x14ac:dyDescent="0.2">
      <c r="A61" s="62" t="s">
        <v>225</v>
      </c>
      <c r="B61" s="62"/>
      <c r="D61" s="13">
        <v>0</v>
      </c>
      <c r="F61" s="13">
        <v>117000000000</v>
      </c>
      <c r="H61" s="13">
        <v>0</v>
      </c>
      <c r="J61" s="13">
        <v>117000000000</v>
      </c>
      <c r="L61" s="10">
        <f t="shared" si="0"/>
        <v>0.46147906326165172</v>
      </c>
    </row>
    <row r="62" spans="1:12" ht="21.75" customHeight="1" x14ac:dyDescent="0.2">
      <c r="A62" s="64" t="s">
        <v>38</v>
      </c>
      <c r="B62" s="64"/>
      <c r="D62" s="16">
        <f>SUM(D9:D61)</f>
        <v>9564242469810</v>
      </c>
      <c r="F62" s="16">
        <f>SUM(F9:F61)</f>
        <v>13188527669064</v>
      </c>
      <c r="H62" s="16">
        <f>SUM(H9:H61)</f>
        <v>14458205914514</v>
      </c>
      <c r="J62" s="16">
        <f>SUM(J9:J61)</f>
        <v>8294564224360</v>
      </c>
      <c r="L62" s="17">
        <f>SUM(L9:L61)</f>
        <v>32.715963490780005</v>
      </c>
    </row>
  </sheetData>
  <mergeCells count="61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</mergeCells>
  <pageMargins left="0.39" right="0.39" top="0.39" bottom="0.39" header="0" footer="0"/>
  <pageSetup scale="76" fitToHeight="0" orientation="landscape" r:id="rId1"/>
  <rowBreaks count="1" manualBreakCount="1">
    <brk id="3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activeCell="C32" sqref="C32"/>
    </sheetView>
  </sheetViews>
  <sheetFormatPr defaultRowHeight="12.75" x14ac:dyDescent="0.2"/>
  <cols>
    <col min="1" max="1" width="2.5703125" customWidth="1"/>
    <col min="2" max="2" width="47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1" t="s">
        <v>227</v>
      </c>
      <c r="B5" s="69" t="s">
        <v>228</v>
      </c>
      <c r="C5" s="69"/>
      <c r="D5" s="69"/>
      <c r="E5" s="69"/>
      <c r="F5" s="69"/>
      <c r="G5" s="69"/>
      <c r="H5" s="69"/>
      <c r="I5" s="69"/>
      <c r="J5" s="69"/>
    </row>
    <row r="6" spans="1:10" ht="14.45" customHeight="1" x14ac:dyDescent="0.2"/>
    <row r="7" spans="1:10" ht="14.45" customHeight="1" x14ac:dyDescent="0.2">
      <c r="A7" s="65" t="s">
        <v>229</v>
      </c>
      <c r="B7" s="65"/>
      <c r="D7" s="2" t="s">
        <v>230</v>
      </c>
      <c r="F7" s="2" t="s">
        <v>170</v>
      </c>
      <c r="H7" s="2" t="s">
        <v>231</v>
      </c>
      <c r="J7" s="2" t="s">
        <v>232</v>
      </c>
    </row>
    <row r="8" spans="1:10" ht="21.75" customHeight="1" x14ac:dyDescent="0.2">
      <c r="A8" s="66" t="s">
        <v>233</v>
      </c>
      <c r="B8" s="66"/>
      <c r="D8" s="5" t="s">
        <v>234</v>
      </c>
      <c r="F8" s="6">
        <f>'درآمد سرمایه گذاری در سهام'!U34</f>
        <v>60408971474</v>
      </c>
      <c r="H8" s="7">
        <f>F8/F13*100</f>
        <v>1.2436317801275574</v>
      </c>
      <c r="J8" s="7">
        <f>F8/25353262870273*100</f>
        <v>0.23826902195231933</v>
      </c>
    </row>
    <row r="9" spans="1:10" ht="21.75" customHeight="1" x14ac:dyDescent="0.2">
      <c r="A9" s="60" t="s">
        <v>235</v>
      </c>
      <c r="B9" s="60"/>
      <c r="D9" s="8" t="s">
        <v>236</v>
      </c>
      <c r="F9" s="9">
        <f>'درآمد سرمایه گذاری در صندوق'!T39</f>
        <v>663035181032</v>
      </c>
      <c r="H9" s="10">
        <f>F9/$F$13*100</f>
        <v>13.64982058714439</v>
      </c>
      <c r="J9" s="10">
        <f>F9/25353262870273*100</f>
        <v>2.6151867884800604</v>
      </c>
    </row>
    <row r="10" spans="1:10" ht="21.75" customHeight="1" x14ac:dyDescent="0.2">
      <c r="A10" s="60" t="s">
        <v>237</v>
      </c>
      <c r="B10" s="60"/>
      <c r="D10" s="8" t="s">
        <v>238</v>
      </c>
      <c r="F10" s="9">
        <f>'درآمد سرمایه گذاری در اوراق به'!R53</f>
        <v>1599697971825</v>
      </c>
      <c r="H10" s="10">
        <f t="shared" ref="H10:H12" si="0">F10/$F$13*100</f>
        <v>32.932777827932732</v>
      </c>
      <c r="J10" s="10">
        <f t="shared" ref="J10:J12" si="1">F10/25353262870273*100</f>
        <v>6.3096335174304716</v>
      </c>
    </row>
    <row r="11" spans="1:10" ht="21.75" customHeight="1" x14ac:dyDescent="0.2">
      <c r="A11" s="60" t="s">
        <v>239</v>
      </c>
      <c r="B11" s="60"/>
      <c r="D11" s="8" t="s">
        <v>240</v>
      </c>
      <c r="F11" s="9">
        <f>'درآمد سپرده بانکی'!H152</f>
        <v>2533156851624</v>
      </c>
      <c r="H11" s="10">
        <f t="shared" si="0"/>
        <v>52.149776562300318</v>
      </c>
      <c r="J11" s="10">
        <f t="shared" si="1"/>
        <v>9.9914431707887061</v>
      </c>
    </row>
    <row r="12" spans="1:10" ht="21.75" customHeight="1" x14ac:dyDescent="0.2">
      <c r="A12" s="62" t="s">
        <v>241</v>
      </c>
      <c r="B12" s="62"/>
      <c r="D12" s="11" t="s">
        <v>242</v>
      </c>
      <c r="F12" s="13">
        <f>'سایر درآمدها'!F11</f>
        <v>1165463222</v>
      </c>
      <c r="H12" s="10">
        <f t="shared" si="0"/>
        <v>2.3993242494997336E-2</v>
      </c>
      <c r="J12" s="10">
        <f t="shared" si="1"/>
        <v>4.5968963756792009E-3</v>
      </c>
    </row>
    <row r="13" spans="1:10" ht="21.75" customHeight="1" x14ac:dyDescent="0.2">
      <c r="A13" s="64" t="s">
        <v>38</v>
      </c>
      <c r="B13" s="64"/>
      <c r="D13" s="16"/>
      <c r="F13" s="16">
        <f>SUM(F8:F12)</f>
        <v>4857464439177</v>
      </c>
      <c r="H13" s="17">
        <f>SUM(H8:H12)</f>
        <v>99.999999999999986</v>
      </c>
      <c r="J13" s="17">
        <f>SUM(J8:J12)</f>
        <v>19.159129395027236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38"/>
  <sheetViews>
    <sheetView rightToLeft="1" view="pageBreakPreview" topLeftCell="I8" zoomScale="80" zoomScaleNormal="100" zoomScaleSheetLayoutView="80" workbookViewId="0">
      <selection activeCell="AA33" sqref="Y9:AA33"/>
    </sheetView>
  </sheetViews>
  <sheetFormatPr defaultRowHeight="12.75" x14ac:dyDescent="0.2"/>
  <cols>
    <col min="1" max="1" width="5.140625" customWidth="1"/>
    <col min="2" max="2" width="20.42578125" customWidth="1"/>
    <col min="3" max="3" width="1.28515625" customWidth="1"/>
    <col min="4" max="4" width="15.7109375" customWidth="1"/>
    <col min="5" max="5" width="1.28515625" customWidth="1"/>
    <col min="6" max="6" width="16.85546875" customWidth="1"/>
    <col min="7" max="7" width="1.28515625" customWidth="1"/>
    <col min="8" max="8" width="16.28515625" customWidth="1"/>
    <col min="9" max="9" width="1.28515625" customWidth="1"/>
    <col min="10" max="10" width="15.140625" customWidth="1"/>
    <col min="11" max="11" width="1.28515625" customWidth="1"/>
    <col min="12" max="12" width="15.5703125" customWidth="1"/>
    <col min="13" max="13" width="1.28515625" customWidth="1"/>
    <col min="14" max="14" width="17.5703125" customWidth="1"/>
    <col min="15" max="16" width="1.28515625" customWidth="1"/>
    <col min="17" max="17" width="17.7109375" customWidth="1"/>
    <col min="18" max="18" width="1.28515625" customWidth="1"/>
    <col min="19" max="19" width="16.85546875" customWidth="1"/>
    <col min="20" max="20" width="1.28515625" customWidth="1"/>
    <col min="21" max="21" width="18.5703125" customWidth="1"/>
    <col min="22" max="22" width="1.28515625" customWidth="1"/>
    <col min="23" max="23" width="15.5703125" customWidth="1"/>
    <col min="24" max="24" width="0.28515625" customWidth="1"/>
    <col min="25" max="25" width="12" bestFit="1" customWidth="1"/>
  </cols>
  <sheetData>
    <row r="1" spans="1:26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6" ht="21.75" customHeight="1" x14ac:dyDescent="0.2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6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6" ht="14.45" customHeight="1" x14ac:dyDescent="0.2"/>
    <row r="5" spans="1:26" ht="14.45" customHeight="1" x14ac:dyDescent="0.2">
      <c r="A5" s="1" t="s">
        <v>243</v>
      </c>
      <c r="B5" s="69" t="s">
        <v>244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6" ht="14.45" customHeight="1" x14ac:dyDescent="0.2">
      <c r="D6" s="65" t="s">
        <v>245</v>
      </c>
      <c r="E6" s="65"/>
      <c r="F6" s="65"/>
      <c r="G6" s="65"/>
      <c r="H6" s="65"/>
      <c r="I6" s="65"/>
      <c r="J6" s="65"/>
      <c r="K6" s="65"/>
      <c r="L6" s="65"/>
      <c r="N6" s="65" t="s">
        <v>246</v>
      </c>
      <c r="O6" s="65"/>
      <c r="P6" s="65"/>
      <c r="Q6" s="65"/>
      <c r="R6" s="65"/>
      <c r="S6" s="65"/>
      <c r="T6" s="65"/>
      <c r="U6" s="65"/>
      <c r="V6" s="65"/>
      <c r="W6" s="65"/>
    </row>
    <row r="7" spans="1:26" ht="14.45" customHeight="1" x14ac:dyDescent="0.2">
      <c r="D7" s="3"/>
      <c r="E7" s="3"/>
      <c r="F7" s="3"/>
      <c r="G7" s="3"/>
      <c r="H7" s="3"/>
      <c r="I7" s="3"/>
      <c r="J7" s="68" t="s">
        <v>38</v>
      </c>
      <c r="K7" s="68"/>
      <c r="L7" s="68"/>
      <c r="N7" s="3"/>
      <c r="O7" s="3"/>
      <c r="P7" s="3"/>
      <c r="Q7" s="3"/>
      <c r="R7" s="3"/>
      <c r="S7" s="3"/>
      <c r="T7" s="3"/>
      <c r="U7" s="68" t="s">
        <v>38</v>
      </c>
      <c r="V7" s="68"/>
      <c r="W7" s="68"/>
    </row>
    <row r="8" spans="1:26" ht="14.45" customHeight="1" x14ac:dyDescent="0.2">
      <c r="A8" s="65" t="s">
        <v>247</v>
      </c>
      <c r="B8" s="65"/>
      <c r="D8" s="2" t="s">
        <v>248</v>
      </c>
      <c r="F8" s="2" t="s">
        <v>249</v>
      </c>
      <c r="H8" s="2" t="s">
        <v>250</v>
      </c>
      <c r="J8" s="4" t="s">
        <v>170</v>
      </c>
      <c r="K8" s="3"/>
      <c r="L8" s="4" t="s">
        <v>231</v>
      </c>
      <c r="N8" s="2" t="s">
        <v>248</v>
      </c>
      <c r="P8" s="65" t="s">
        <v>249</v>
      </c>
      <c r="Q8" s="65"/>
      <c r="S8" s="2" t="s">
        <v>250</v>
      </c>
      <c r="U8" s="4" t="s">
        <v>170</v>
      </c>
      <c r="V8" s="3"/>
      <c r="W8" s="4" t="s">
        <v>231</v>
      </c>
    </row>
    <row r="9" spans="1:26" ht="21.75" customHeight="1" x14ac:dyDescent="0.2">
      <c r="A9" s="66" t="s">
        <v>28</v>
      </c>
      <c r="B9" s="66"/>
      <c r="D9" s="24">
        <v>0</v>
      </c>
      <c r="E9" s="22"/>
      <c r="F9" s="24">
        <v>-4243577270</v>
      </c>
      <c r="G9" s="22"/>
      <c r="H9" s="24">
        <v>7984187470</v>
      </c>
      <c r="I9" s="22"/>
      <c r="J9" s="24">
        <v>3740610200</v>
      </c>
      <c r="K9" s="22"/>
      <c r="L9" s="25">
        <v>0.74</v>
      </c>
      <c r="M9" s="22"/>
      <c r="N9" s="24">
        <v>6424000000</v>
      </c>
      <c r="O9" s="22"/>
      <c r="P9" s="67">
        <v>6089523686</v>
      </c>
      <c r="Q9" s="67"/>
      <c r="R9" s="22"/>
      <c r="S9" s="24">
        <v>7984187470</v>
      </c>
      <c r="T9" s="22"/>
      <c r="U9" s="24">
        <v>20497711156</v>
      </c>
      <c r="V9" s="22"/>
      <c r="W9" s="25">
        <f>U9/درآمد!F13*100</f>
        <v>0.42198376154191519</v>
      </c>
      <c r="Z9" s="29"/>
    </row>
    <row r="10" spans="1:26" ht="21.75" customHeight="1" x14ac:dyDescent="0.2">
      <c r="A10" s="60" t="s">
        <v>29</v>
      </c>
      <c r="B10" s="60"/>
      <c r="D10" s="26">
        <v>0</v>
      </c>
      <c r="E10" s="22"/>
      <c r="F10" s="26">
        <v>-1968670909</v>
      </c>
      <c r="G10" s="22"/>
      <c r="H10" s="26">
        <v>-51560147</v>
      </c>
      <c r="I10" s="22"/>
      <c r="J10" s="26">
        <v>-2020231056</v>
      </c>
      <c r="K10" s="22"/>
      <c r="L10" s="27">
        <v>-0.4</v>
      </c>
      <c r="M10" s="22"/>
      <c r="N10" s="26">
        <v>0</v>
      </c>
      <c r="O10" s="22"/>
      <c r="P10" s="61">
        <v>-1898674738</v>
      </c>
      <c r="Q10" s="61"/>
      <c r="R10" s="22"/>
      <c r="S10" s="26">
        <v>-51560147</v>
      </c>
      <c r="T10" s="22"/>
      <c r="U10" s="26">
        <v>-1950234885</v>
      </c>
      <c r="V10" s="22"/>
      <c r="W10" s="27">
        <f>U10/درآمد!$F$13*100</f>
        <v>-4.0149236487883135E-2</v>
      </c>
      <c r="Z10" s="29"/>
    </row>
    <row r="11" spans="1:26" ht="21.75" customHeight="1" x14ac:dyDescent="0.2">
      <c r="A11" s="60" t="s">
        <v>34</v>
      </c>
      <c r="B11" s="60"/>
      <c r="D11" s="26">
        <v>0</v>
      </c>
      <c r="E11" s="22"/>
      <c r="F11" s="26">
        <v>-479446854</v>
      </c>
      <c r="G11" s="22"/>
      <c r="H11" s="26">
        <v>1234924879</v>
      </c>
      <c r="I11" s="22"/>
      <c r="J11" s="26">
        <v>755478025</v>
      </c>
      <c r="K11" s="22"/>
      <c r="L11" s="27">
        <v>0.15</v>
      </c>
      <c r="M11" s="22"/>
      <c r="N11" s="26">
        <v>2183000000</v>
      </c>
      <c r="O11" s="22"/>
      <c r="P11" s="61">
        <v>3046398704</v>
      </c>
      <c r="Q11" s="61"/>
      <c r="R11" s="22"/>
      <c r="S11" s="26">
        <v>313290906</v>
      </c>
      <c r="T11" s="22"/>
      <c r="U11" s="26">
        <v>5542689610</v>
      </c>
      <c r="V11" s="22"/>
      <c r="W11" s="27">
        <f>U11/درآمد!$F$13*100</f>
        <v>0.11410664307280236</v>
      </c>
      <c r="Z11" s="29"/>
    </row>
    <row r="12" spans="1:26" ht="21.75" customHeight="1" x14ac:dyDescent="0.2">
      <c r="A12" s="60" t="s">
        <v>24</v>
      </c>
      <c r="B12" s="60"/>
      <c r="D12" s="26">
        <v>0</v>
      </c>
      <c r="E12" s="22"/>
      <c r="F12" s="26">
        <v>3412882538</v>
      </c>
      <c r="G12" s="22"/>
      <c r="H12" s="26">
        <v>386578172</v>
      </c>
      <c r="I12" s="22"/>
      <c r="J12" s="26">
        <v>3799460710</v>
      </c>
      <c r="K12" s="22"/>
      <c r="L12" s="27">
        <v>0.76</v>
      </c>
      <c r="M12" s="22"/>
      <c r="N12" s="26">
        <v>3474000000</v>
      </c>
      <c r="O12" s="22"/>
      <c r="P12" s="61">
        <v>13339817395</v>
      </c>
      <c r="Q12" s="61"/>
      <c r="R12" s="22"/>
      <c r="S12" s="26">
        <v>1212802189</v>
      </c>
      <c r="T12" s="22"/>
      <c r="U12" s="26">
        <v>18026619584</v>
      </c>
      <c r="V12" s="22"/>
      <c r="W12" s="27">
        <f>U12/درآمد!$F$13*100</f>
        <v>0.37111171496407808</v>
      </c>
      <c r="Z12" s="29"/>
    </row>
    <row r="13" spans="1:26" ht="21.75" customHeight="1" x14ac:dyDescent="0.2">
      <c r="A13" s="60" t="s">
        <v>22</v>
      </c>
      <c r="B13" s="60"/>
      <c r="D13" s="26">
        <v>0</v>
      </c>
      <c r="E13" s="22"/>
      <c r="F13" s="26">
        <v>1608825953</v>
      </c>
      <c r="G13" s="22"/>
      <c r="H13" s="26">
        <v>-1447103</v>
      </c>
      <c r="I13" s="22"/>
      <c r="J13" s="26">
        <v>1607378850</v>
      </c>
      <c r="K13" s="22"/>
      <c r="L13" s="27">
        <v>0.32</v>
      </c>
      <c r="M13" s="22"/>
      <c r="N13" s="26">
        <v>0</v>
      </c>
      <c r="O13" s="22"/>
      <c r="P13" s="61">
        <v>804173117</v>
      </c>
      <c r="Q13" s="61"/>
      <c r="R13" s="22"/>
      <c r="S13" s="26">
        <v>-1447103</v>
      </c>
      <c r="T13" s="22"/>
      <c r="U13" s="26">
        <v>802726014</v>
      </c>
      <c r="V13" s="22"/>
      <c r="W13" s="27">
        <f>U13/درآمد!$F$13*100</f>
        <v>1.652561792374142E-2</v>
      </c>
      <c r="Z13" s="29"/>
    </row>
    <row r="14" spans="1:26" ht="21.75" customHeight="1" x14ac:dyDescent="0.2">
      <c r="A14" s="60" t="s">
        <v>20</v>
      </c>
      <c r="B14" s="60"/>
      <c r="D14" s="26">
        <v>0</v>
      </c>
      <c r="E14" s="22"/>
      <c r="F14" s="26">
        <v>0</v>
      </c>
      <c r="G14" s="22"/>
      <c r="H14" s="26">
        <v>1283832022</v>
      </c>
      <c r="I14" s="22"/>
      <c r="J14" s="26">
        <v>1283832022</v>
      </c>
      <c r="K14" s="22"/>
      <c r="L14" s="27">
        <v>0.26</v>
      </c>
      <c r="M14" s="22"/>
      <c r="N14" s="26">
        <v>0</v>
      </c>
      <c r="O14" s="22"/>
      <c r="P14" s="61">
        <v>0</v>
      </c>
      <c r="Q14" s="61"/>
      <c r="R14" s="22"/>
      <c r="S14" s="26">
        <v>1283832022</v>
      </c>
      <c r="T14" s="22"/>
      <c r="U14" s="26">
        <v>1283832022</v>
      </c>
      <c r="V14" s="22"/>
      <c r="W14" s="27">
        <f>U14/درآمد!$F$13*100</f>
        <v>2.6430085862193562E-2</v>
      </c>
      <c r="Z14" s="29"/>
    </row>
    <row r="15" spans="1:26" ht="21.75" customHeight="1" x14ac:dyDescent="0.2">
      <c r="A15" s="60" t="s">
        <v>30</v>
      </c>
      <c r="B15" s="60"/>
      <c r="D15" s="26">
        <v>0</v>
      </c>
      <c r="E15" s="22"/>
      <c r="F15" s="26">
        <v>-1909532272</v>
      </c>
      <c r="G15" s="22"/>
      <c r="H15" s="26">
        <v>1766533053</v>
      </c>
      <c r="I15" s="22"/>
      <c r="J15" s="26">
        <v>-142999219</v>
      </c>
      <c r="K15" s="22"/>
      <c r="L15" s="27">
        <v>-0.03</v>
      </c>
      <c r="M15" s="22"/>
      <c r="N15" s="26">
        <v>4800000000</v>
      </c>
      <c r="O15" s="22"/>
      <c r="P15" s="61">
        <v>2617576543</v>
      </c>
      <c r="Q15" s="61"/>
      <c r="R15" s="22"/>
      <c r="S15" s="26">
        <v>-885855629</v>
      </c>
      <c r="T15" s="22"/>
      <c r="U15" s="26">
        <v>6531720914</v>
      </c>
      <c r="V15" s="22"/>
      <c r="W15" s="27">
        <f>U15/درآمد!$F$13*100</f>
        <v>0.13446770420632598</v>
      </c>
      <c r="Z15" s="29"/>
    </row>
    <row r="16" spans="1:26" ht="21.75" customHeight="1" x14ac:dyDescent="0.2">
      <c r="A16" s="60" t="s">
        <v>19</v>
      </c>
      <c r="B16" s="60"/>
      <c r="D16" s="26">
        <v>0</v>
      </c>
      <c r="E16" s="22"/>
      <c r="F16" s="26">
        <v>1945077160</v>
      </c>
      <c r="G16" s="22"/>
      <c r="H16" s="26">
        <v>2012235948</v>
      </c>
      <c r="I16" s="22"/>
      <c r="J16" s="26">
        <v>3957313108</v>
      </c>
      <c r="K16" s="22"/>
      <c r="L16" s="27">
        <v>0.79</v>
      </c>
      <c r="M16" s="22"/>
      <c r="N16" s="26">
        <v>0</v>
      </c>
      <c r="O16" s="22"/>
      <c r="P16" s="61">
        <v>7217002696</v>
      </c>
      <c r="Q16" s="61"/>
      <c r="R16" s="22"/>
      <c r="S16" s="26">
        <v>2012235948</v>
      </c>
      <c r="T16" s="22"/>
      <c r="U16" s="26">
        <v>9229238644</v>
      </c>
      <c r="V16" s="22"/>
      <c r="W16" s="27">
        <f>U16/درآمد!$F$13*100</f>
        <v>0.19000115717910865</v>
      </c>
      <c r="Z16" s="29"/>
    </row>
    <row r="17" spans="1:26" ht="21.75" customHeight="1" x14ac:dyDescent="0.2">
      <c r="A17" s="60" t="s">
        <v>37</v>
      </c>
      <c r="B17" s="60"/>
      <c r="D17" s="26">
        <v>0</v>
      </c>
      <c r="E17" s="22"/>
      <c r="F17" s="26">
        <v>0</v>
      </c>
      <c r="G17" s="22"/>
      <c r="H17" s="26">
        <v>99838882</v>
      </c>
      <c r="I17" s="22"/>
      <c r="J17" s="26">
        <v>99838882</v>
      </c>
      <c r="K17" s="22"/>
      <c r="L17" s="27">
        <v>0.02</v>
      </c>
      <c r="M17" s="22"/>
      <c r="N17" s="26">
        <v>0</v>
      </c>
      <c r="O17" s="22"/>
      <c r="P17" s="61">
        <v>0</v>
      </c>
      <c r="Q17" s="61"/>
      <c r="R17" s="22"/>
      <c r="S17" s="26">
        <v>99838882</v>
      </c>
      <c r="T17" s="22"/>
      <c r="U17" s="26">
        <v>99838882</v>
      </c>
      <c r="V17" s="22"/>
      <c r="W17" s="27">
        <f>U17/درآمد!$F$13*100</f>
        <v>2.0553703120246764E-3</v>
      </c>
      <c r="Z17" s="29"/>
    </row>
    <row r="18" spans="1:26" ht="21.75" customHeight="1" x14ac:dyDescent="0.2">
      <c r="A18" s="60" t="s">
        <v>33</v>
      </c>
      <c r="B18" s="60"/>
      <c r="D18" s="26">
        <v>0</v>
      </c>
      <c r="E18" s="22"/>
      <c r="F18" s="26">
        <v>-2337430814</v>
      </c>
      <c r="G18" s="22"/>
      <c r="H18" s="26">
        <v>1563984451</v>
      </c>
      <c r="I18" s="22"/>
      <c r="J18" s="26">
        <v>-773446363</v>
      </c>
      <c r="K18" s="22"/>
      <c r="L18" s="27">
        <v>-0.15</v>
      </c>
      <c r="M18" s="22"/>
      <c r="N18" s="26">
        <v>0</v>
      </c>
      <c r="O18" s="22"/>
      <c r="P18" s="61">
        <v>3889155</v>
      </c>
      <c r="Q18" s="61"/>
      <c r="R18" s="22"/>
      <c r="S18" s="26">
        <v>1504414798</v>
      </c>
      <c r="T18" s="22"/>
      <c r="U18" s="26">
        <v>1508303953</v>
      </c>
      <c r="V18" s="22"/>
      <c r="W18" s="27">
        <f>U18/درآمد!$F$13*100</f>
        <v>3.1051260835489553E-2</v>
      </c>
      <c r="Z18" s="29"/>
    </row>
    <row r="19" spans="1:26" ht="21.75" customHeight="1" x14ac:dyDescent="0.2">
      <c r="A19" s="60" t="s">
        <v>31</v>
      </c>
      <c r="B19" s="60"/>
      <c r="D19" s="26">
        <v>0</v>
      </c>
      <c r="E19" s="22"/>
      <c r="F19" s="26">
        <v>-3739060157</v>
      </c>
      <c r="G19" s="22"/>
      <c r="H19" s="26">
        <v>275588811</v>
      </c>
      <c r="I19" s="22"/>
      <c r="J19" s="26">
        <v>-3463471346</v>
      </c>
      <c r="K19" s="22"/>
      <c r="L19" s="27">
        <v>-0.69</v>
      </c>
      <c r="M19" s="22"/>
      <c r="N19" s="26">
        <v>1340000000</v>
      </c>
      <c r="O19" s="22"/>
      <c r="P19" s="61">
        <v>-3308136309</v>
      </c>
      <c r="Q19" s="61"/>
      <c r="R19" s="22"/>
      <c r="S19" s="26">
        <v>181156175</v>
      </c>
      <c r="T19" s="22"/>
      <c r="U19" s="26">
        <v>-1786980134</v>
      </c>
      <c r="V19" s="22"/>
      <c r="W19" s="27">
        <f>U19/درآمد!$F$13*100</f>
        <v>-3.6788331780412749E-2</v>
      </c>
      <c r="Z19" s="29"/>
    </row>
    <row r="20" spans="1:26" ht="21.75" customHeight="1" x14ac:dyDescent="0.2">
      <c r="A20" s="60" t="s">
        <v>25</v>
      </c>
      <c r="B20" s="60"/>
      <c r="D20" s="26">
        <v>0</v>
      </c>
      <c r="E20" s="22"/>
      <c r="F20" s="26">
        <v>0</v>
      </c>
      <c r="G20" s="22"/>
      <c r="H20" s="26">
        <v>5335509548</v>
      </c>
      <c r="I20" s="22"/>
      <c r="J20" s="26">
        <v>5335509548</v>
      </c>
      <c r="K20" s="22"/>
      <c r="L20" s="27">
        <v>1.06</v>
      </c>
      <c r="M20" s="22"/>
      <c r="N20" s="26">
        <v>2743810000</v>
      </c>
      <c r="O20" s="22"/>
      <c r="P20" s="61">
        <v>0</v>
      </c>
      <c r="Q20" s="61"/>
      <c r="R20" s="22"/>
      <c r="S20" s="26">
        <v>4458036749</v>
      </c>
      <c r="T20" s="22"/>
      <c r="U20" s="26">
        <v>7201846749</v>
      </c>
      <c r="V20" s="22"/>
      <c r="W20" s="27">
        <f>U20/درآمد!$F$13*100</f>
        <v>0.14826349918107087</v>
      </c>
      <c r="Z20" s="29"/>
    </row>
    <row r="21" spans="1:26" ht="21.75" customHeight="1" x14ac:dyDescent="0.2">
      <c r="A21" s="60" t="s">
        <v>251</v>
      </c>
      <c r="B21" s="60"/>
      <c r="D21" s="26">
        <v>0</v>
      </c>
      <c r="E21" s="22"/>
      <c r="F21" s="26">
        <v>0</v>
      </c>
      <c r="G21" s="22"/>
      <c r="H21" s="26">
        <v>0</v>
      </c>
      <c r="I21" s="22"/>
      <c r="J21" s="26">
        <v>0</v>
      </c>
      <c r="K21" s="22"/>
      <c r="L21" s="27">
        <v>0</v>
      </c>
      <c r="M21" s="22"/>
      <c r="N21" s="26">
        <v>1006796500</v>
      </c>
      <c r="O21" s="22"/>
      <c r="P21" s="61">
        <v>0</v>
      </c>
      <c r="Q21" s="61"/>
      <c r="R21" s="22"/>
      <c r="S21" s="26">
        <v>-9888675827</v>
      </c>
      <c r="T21" s="22"/>
      <c r="U21" s="26">
        <v>-8881879327</v>
      </c>
      <c r="V21" s="22"/>
      <c r="W21" s="27">
        <f>U21/درآمد!$F$13*100</f>
        <v>-0.18285011528576123</v>
      </c>
      <c r="Z21" s="29"/>
    </row>
    <row r="22" spans="1:26" ht="21.75" customHeight="1" x14ac:dyDescent="0.2">
      <c r="A22" s="60" t="s">
        <v>252</v>
      </c>
      <c r="B22" s="60"/>
      <c r="D22" s="26">
        <v>0</v>
      </c>
      <c r="E22" s="22"/>
      <c r="F22" s="26">
        <v>0</v>
      </c>
      <c r="G22" s="22"/>
      <c r="H22" s="26">
        <v>0</v>
      </c>
      <c r="I22" s="22"/>
      <c r="J22" s="26">
        <v>0</v>
      </c>
      <c r="K22" s="22"/>
      <c r="L22" s="27">
        <v>0</v>
      </c>
      <c r="M22" s="22"/>
      <c r="N22" s="26">
        <v>950000000</v>
      </c>
      <c r="O22" s="22"/>
      <c r="P22" s="61">
        <v>0</v>
      </c>
      <c r="Q22" s="61"/>
      <c r="R22" s="22"/>
      <c r="S22" s="26">
        <v>-1531034548</v>
      </c>
      <c r="T22" s="22"/>
      <c r="U22" s="26">
        <v>-581034548</v>
      </c>
      <c r="V22" s="22"/>
      <c r="W22" s="27">
        <f>U22/درآمد!$F$13*100</f>
        <v>-1.1961684028271437E-2</v>
      </c>
      <c r="Z22" s="29"/>
    </row>
    <row r="23" spans="1:26" ht="21.75" customHeight="1" x14ac:dyDescent="0.2">
      <c r="A23" s="60" t="s">
        <v>253</v>
      </c>
      <c r="B23" s="60"/>
      <c r="D23" s="26">
        <v>0</v>
      </c>
      <c r="E23" s="22"/>
      <c r="F23" s="26">
        <v>0</v>
      </c>
      <c r="G23" s="22"/>
      <c r="H23" s="26">
        <v>0</v>
      </c>
      <c r="I23" s="22"/>
      <c r="J23" s="26">
        <v>0</v>
      </c>
      <c r="K23" s="22"/>
      <c r="L23" s="27">
        <v>0</v>
      </c>
      <c r="M23" s="22"/>
      <c r="N23" s="26">
        <v>0</v>
      </c>
      <c r="O23" s="22"/>
      <c r="P23" s="61">
        <v>0</v>
      </c>
      <c r="Q23" s="61"/>
      <c r="R23" s="22"/>
      <c r="S23" s="26">
        <v>176602286</v>
      </c>
      <c r="T23" s="22"/>
      <c r="U23" s="26">
        <v>176602286</v>
      </c>
      <c r="V23" s="22"/>
      <c r="W23" s="27">
        <f>U23/درآمد!$F$13*100</f>
        <v>3.6356887057298086E-3</v>
      </c>
      <c r="Z23" s="29"/>
    </row>
    <row r="24" spans="1:26" ht="21.75" customHeight="1" x14ac:dyDescent="0.2">
      <c r="A24" s="60" t="s">
        <v>254</v>
      </c>
      <c r="B24" s="60"/>
      <c r="D24" s="26">
        <v>0</v>
      </c>
      <c r="E24" s="22"/>
      <c r="F24" s="26">
        <v>0</v>
      </c>
      <c r="G24" s="22"/>
      <c r="H24" s="26">
        <v>0</v>
      </c>
      <c r="I24" s="22"/>
      <c r="J24" s="26">
        <v>0</v>
      </c>
      <c r="K24" s="22"/>
      <c r="L24" s="27">
        <v>0</v>
      </c>
      <c r="M24" s="22"/>
      <c r="N24" s="26">
        <v>0</v>
      </c>
      <c r="O24" s="22"/>
      <c r="P24" s="61">
        <v>0</v>
      </c>
      <c r="Q24" s="61"/>
      <c r="R24" s="22"/>
      <c r="S24" s="26">
        <v>435361278</v>
      </c>
      <c r="T24" s="22"/>
      <c r="U24" s="26">
        <v>435361278</v>
      </c>
      <c r="V24" s="22"/>
      <c r="W24" s="27">
        <f>U24/درآمد!$F$13*100</f>
        <v>8.9627270245906995E-3</v>
      </c>
      <c r="Z24" s="29"/>
    </row>
    <row r="25" spans="1:26" ht="21.75" customHeight="1" x14ac:dyDescent="0.2">
      <c r="A25" s="60" t="s">
        <v>255</v>
      </c>
      <c r="B25" s="60"/>
      <c r="D25" s="26">
        <v>0</v>
      </c>
      <c r="E25" s="22"/>
      <c r="F25" s="26">
        <v>0</v>
      </c>
      <c r="G25" s="22"/>
      <c r="H25" s="26">
        <v>0</v>
      </c>
      <c r="I25" s="22"/>
      <c r="J25" s="26">
        <v>0</v>
      </c>
      <c r="K25" s="22"/>
      <c r="L25" s="27">
        <v>0</v>
      </c>
      <c r="M25" s="22"/>
      <c r="N25" s="26">
        <v>0</v>
      </c>
      <c r="O25" s="22"/>
      <c r="P25" s="61">
        <v>0</v>
      </c>
      <c r="Q25" s="61"/>
      <c r="R25" s="22"/>
      <c r="S25" s="26">
        <v>556289651</v>
      </c>
      <c r="T25" s="22"/>
      <c r="U25" s="26">
        <v>556289651</v>
      </c>
      <c r="V25" s="22"/>
      <c r="W25" s="27">
        <f>U25/درآمد!$F$13*100</f>
        <v>1.1452263994221893E-2</v>
      </c>
      <c r="Z25" s="29"/>
    </row>
    <row r="26" spans="1:26" ht="21.75" customHeight="1" x14ac:dyDescent="0.2">
      <c r="A26" s="60" t="s">
        <v>256</v>
      </c>
      <c r="B26" s="60"/>
      <c r="D26" s="26">
        <v>0</v>
      </c>
      <c r="E26" s="22"/>
      <c r="F26" s="26">
        <v>0</v>
      </c>
      <c r="G26" s="22"/>
      <c r="H26" s="26">
        <v>0</v>
      </c>
      <c r="I26" s="22"/>
      <c r="J26" s="26">
        <v>0</v>
      </c>
      <c r="K26" s="22"/>
      <c r="L26" s="27">
        <v>0</v>
      </c>
      <c r="M26" s="22"/>
      <c r="N26" s="26">
        <v>0</v>
      </c>
      <c r="O26" s="22"/>
      <c r="P26" s="61">
        <v>0</v>
      </c>
      <c r="Q26" s="61"/>
      <c r="R26" s="22"/>
      <c r="S26" s="26">
        <v>-434099174</v>
      </c>
      <c r="T26" s="22"/>
      <c r="U26" s="26">
        <v>-434099174</v>
      </c>
      <c r="V26" s="22"/>
      <c r="W26" s="27">
        <f>U26/درآمد!$F$13*100</f>
        <v>-8.9367442507422533E-3</v>
      </c>
      <c r="Z26" s="29"/>
    </row>
    <row r="27" spans="1:26" ht="21.75" customHeight="1" x14ac:dyDescent="0.2">
      <c r="A27" s="60" t="s">
        <v>26</v>
      </c>
      <c r="B27" s="60"/>
      <c r="D27" s="26">
        <v>0</v>
      </c>
      <c r="E27" s="22"/>
      <c r="F27" s="26">
        <v>1084225230</v>
      </c>
      <c r="G27" s="22"/>
      <c r="H27" s="26">
        <v>0</v>
      </c>
      <c r="I27" s="22"/>
      <c r="J27" s="26">
        <v>1084225230</v>
      </c>
      <c r="K27" s="22"/>
      <c r="L27" s="27">
        <v>0.22</v>
      </c>
      <c r="M27" s="22"/>
      <c r="N27" s="26">
        <v>0</v>
      </c>
      <c r="O27" s="22"/>
      <c r="P27" s="61">
        <v>2814948797</v>
      </c>
      <c r="Q27" s="61"/>
      <c r="R27" s="22"/>
      <c r="S27" s="26">
        <v>-6536228</v>
      </c>
      <c r="T27" s="22"/>
      <c r="U27" s="26">
        <v>2808412569</v>
      </c>
      <c r="V27" s="22"/>
      <c r="W27" s="27">
        <f>U27/درآمد!$F$13*100</f>
        <v>5.7816430859467687E-2</v>
      </c>
      <c r="Z27" s="29"/>
    </row>
    <row r="28" spans="1:26" ht="21.75" customHeight="1" x14ac:dyDescent="0.2">
      <c r="A28" s="60" t="s">
        <v>23</v>
      </c>
      <c r="B28" s="60"/>
      <c r="D28" s="26">
        <v>1193070099</v>
      </c>
      <c r="E28" s="22"/>
      <c r="F28" s="26">
        <v>-2173739234</v>
      </c>
      <c r="G28" s="22"/>
      <c r="H28" s="26">
        <v>0</v>
      </c>
      <c r="I28" s="22"/>
      <c r="J28" s="26">
        <v>-980669135</v>
      </c>
      <c r="K28" s="22"/>
      <c r="L28" s="27">
        <v>-0.2</v>
      </c>
      <c r="M28" s="22"/>
      <c r="N28" s="26">
        <v>1193070099</v>
      </c>
      <c r="O28" s="22"/>
      <c r="P28" s="61">
        <v>-2467222994</v>
      </c>
      <c r="Q28" s="61"/>
      <c r="R28" s="22"/>
      <c r="S28" s="26">
        <v>0</v>
      </c>
      <c r="T28" s="22"/>
      <c r="U28" s="26">
        <v>-1274152895</v>
      </c>
      <c r="V28" s="22"/>
      <c r="W28" s="27">
        <f>U28/درآمد!$F$13*100</f>
        <v>-2.6230822910890513E-2</v>
      </c>
      <c r="Z28" s="29"/>
    </row>
    <row r="29" spans="1:26" ht="21.75" customHeight="1" x14ac:dyDescent="0.2">
      <c r="A29" s="60" t="s">
        <v>32</v>
      </c>
      <c r="B29" s="60"/>
      <c r="D29" s="26">
        <v>0</v>
      </c>
      <c r="E29" s="22"/>
      <c r="F29" s="26">
        <v>-963234450</v>
      </c>
      <c r="G29" s="22"/>
      <c r="H29" s="26">
        <v>0</v>
      </c>
      <c r="I29" s="22"/>
      <c r="J29" s="26">
        <v>-963234450</v>
      </c>
      <c r="K29" s="22"/>
      <c r="L29" s="27">
        <v>-0.19</v>
      </c>
      <c r="M29" s="22"/>
      <c r="N29" s="26">
        <v>0</v>
      </c>
      <c r="O29" s="22"/>
      <c r="P29" s="61">
        <v>1669460565</v>
      </c>
      <c r="Q29" s="61"/>
      <c r="R29" s="22"/>
      <c r="S29" s="26">
        <v>0</v>
      </c>
      <c r="T29" s="22"/>
      <c r="U29" s="26">
        <v>1669460565</v>
      </c>
      <c r="V29" s="22"/>
      <c r="W29" s="27">
        <f>U29/درآمد!$F$13*100</f>
        <v>3.4368971423347293E-2</v>
      </c>
      <c r="Z29" s="29"/>
    </row>
    <row r="30" spans="1:26" ht="21.75" customHeight="1" x14ac:dyDescent="0.2">
      <c r="A30" s="60" t="s">
        <v>35</v>
      </c>
      <c r="B30" s="60"/>
      <c r="D30" s="26">
        <v>0</v>
      </c>
      <c r="E30" s="22"/>
      <c r="F30" s="26">
        <v>187592665</v>
      </c>
      <c r="G30" s="22"/>
      <c r="H30" s="26">
        <v>0</v>
      </c>
      <c r="I30" s="22"/>
      <c r="J30" s="26">
        <v>187592665</v>
      </c>
      <c r="K30" s="22"/>
      <c r="L30" s="27">
        <v>0.04</v>
      </c>
      <c r="M30" s="22"/>
      <c r="N30" s="26">
        <v>0</v>
      </c>
      <c r="O30" s="22"/>
      <c r="P30" s="61">
        <v>187592665</v>
      </c>
      <c r="Q30" s="61"/>
      <c r="R30" s="22"/>
      <c r="S30" s="26">
        <v>0</v>
      </c>
      <c r="T30" s="22"/>
      <c r="U30" s="26">
        <v>187592665</v>
      </c>
      <c r="V30" s="22"/>
      <c r="W30" s="27">
        <f>U30/درآمد!$F$13*100</f>
        <v>3.8619462344799751E-3</v>
      </c>
      <c r="Z30" s="29"/>
    </row>
    <row r="31" spans="1:26" ht="21.75" customHeight="1" x14ac:dyDescent="0.2">
      <c r="A31" s="60" t="s">
        <v>21</v>
      </c>
      <c r="B31" s="60"/>
      <c r="D31" s="26">
        <v>0</v>
      </c>
      <c r="E31" s="22"/>
      <c r="F31" s="26">
        <v>-411139080</v>
      </c>
      <c r="G31" s="22"/>
      <c r="H31" s="26">
        <v>0</v>
      </c>
      <c r="I31" s="22"/>
      <c r="J31" s="26">
        <v>-411139080</v>
      </c>
      <c r="K31" s="22"/>
      <c r="L31" s="27">
        <v>-0.08</v>
      </c>
      <c r="M31" s="22"/>
      <c r="N31" s="26">
        <v>0</v>
      </c>
      <c r="O31" s="22"/>
      <c r="P31" s="61">
        <v>102915246</v>
      </c>
      <c r="Q31" s="61"/>
      <c r="R31" s="22"/>
      <c r="S31" s="26">
        <v>0</v>
      </c>
      <c r="T31" s="22"/>
      <c r="U31" s="26">
        <v>102915246</v>
      </c>
      <c r="V31" s="22"/>
      <c r="W31" s="27">
        <f>U31/درآمد!$F$13*100</f>
        <v>2.1187030247706135E-3</v>
      </c>
      <c r="Z31" s="29"/>
    </row>
    <row r="32" spans="1:26" ht="21.75" customHeight="1" x14ac:dyDescent="0.2">
      <c r="A32" s="60" t="s">
        <v>27</v>
      </c>
      <c r="B32" s="60"/>
      <c r="D32" s="26">
        <v>0</v>
      </c>
      <c r="E32" s="22"/>
      <c r="F32" s="26">
        <v>208596431</v>
      </c>
      <c r="G32" s="22"/>
      <c r="H32" s="26">
        <v>0</v>
      </c>
      <c r="I32" s="22"/>
      <c r="J32" s="26">
        <v>208596431</v>
      </c>
      <c r="K32" s="22"/>
      <c r="L32" s="27">
        <v>0.04</v>
      </c>
      <c r="M32" s="22"/>
      <c r="N32" s="26">
        <v>0</v>
      </c>
      <c r="O32" s="22"/>
      <c r="P32" s="61">
        <v>649648360</v>
      </c>
      <c r="Q32" s="61"/>
      <c r="R32" s="22"/>
      <c r="S32" s="26">
        <v>0</v>
      </c>
      <c r="T32" s="22"/>
      <c r="U32" s="26">
        <v>649648360</v>
      </c>
      <c r="V32" s="22"/>
      <c r="W32" s="27">
        <f>U32/درآمد!$F$13*100</f>
        <v>1.3374227812361915E-2</v>
      </c>
      <c r="Z32" s="29"/>
    </row>
    <row r="33" spans="1:26" ht="21.75" customHeight="1" x14ac:dyDescent="0.2">
      <c r="A33" s="62" t="s">
        <v>36</v>
      </c>
      <c r="B33" s="62"/>
      <c r="D33" s="28">
        <v>0</v>
      </c>
      <c r="E33" s="22"/>
      <c r="F33" s="28">
        <v>-1993457711</v>
      </c>
      <c r="G33" s="22"/>
      <c r="H33" s="28">
        <v>0</v>
      </c>
      <c r="I33" s="22"/>
      <c r="J33" s="28">
        <v>-1993457711</v>
      </c>
      <c r="K33" s="22"/>
      <c r="L33" s="30">
        <v>-0.4</v>
      </c>
      <c r="M33" s="22"/>
      <c r="N33" s="28">
        <v>0</v>
      </c>
      <c r="O33" s="22"/>
      <c r="P33" s="61">
        <v>-1993457711</v>
      </c>
      <c r="Q33" s="63"/>
      <c r="R33" s="22"/>
      <c r="S33" s="28">
        <v>0</v>
      </c>
      <c r="T33" s="22"/>
      <c r="U33" s="28">
        <v>-1993457711</v>
      </c>
      <c r="V33" s="22"/>
      <c r="W33" s="27">
        <f>U33/درآمد!$F$13*100</f>
        <v>-4.1039059286201413E-2</v>
      </c>
      <c r="Z33" s="29"/>
    </row>
    <row r="34" spans="1:26" ht="21.75" customHeight="1" x14ac:dyDescent="0.2">
      <c r="A34" s="64" t="s">
        <v>38</v>
      </c>
      <c r="B34" s="64"/>
      <c r="D34" s="21">
        <f>SUM(D9:D33)</f>
        <v>1193070099</v>
      </c>
      <c r="E34" s="22"/>
      <c r="F34" s="21">
        <f>SUM(F9:F33)</f>
        <v>-11772088774</v>
      </c>
      <c r="G34" s="22"/>
      <c r="H34" s="21">
        <f>SUM(H9:H33)</f>
        <v>21890205986</v>
      </c>
      <c r="I34" s="22"/>
      <c r="J34" s="21">
        <f>SUM(J9:J33)</f>
        <v>11311187311</v>
      </c>
      <c r="K34" s="22"/>
      <c r="L34" s="31">
        <f>SUM(L9:L33)</f>
        <v>2.2600000000000002</v>
      </c>
      <c r="M34" s="22"/>
      <c r="N34" s="21">
        <f>SUM(N9:N33)</f>
        <v>24114676599</v>
      </c>
      <c r="O34" s="22"/>
      <c r="P34" s="22"/>
      <c r="Q34" s="21">
        <f>SUM(P9:Q33)</f>
        <v>28875455177</v>
      </c>
      <c r="R34" s="22"/>
      <c r="S34" s="21">
        <f>SUM(S9:S33)</f>
        <v>7418839698</v>
      </c>
      <c r="T34" s="22"/>
      <c r="U34" s="21">
        <f>SUM(U9:U33)</f>
        <v>60408971474</v>
      </c>
      <c r="V34" s="22"/>
      <c r="W34" s="31">
        <f>SUM(W9:W33)</f>
        <v>1.2436317801275578</v>
      </c>
    </row>
    <row r="35" spans="1:26" x14ac:dyDescent="0.2">
      <c r="N35" s="29"/>
      <c r="Q35" s="29"/>
      <c r="S35" s="29"/>
      <c r="U35" s="29"/>
    </row>
    <row r="36" spans="1:26" x14ac:dyDescent="0.2">
      <c r="N36" s="29"/>
      <c r="Q36" s="29"/>
      <c r="S36" s="29"/>
      <c r="U36" s="32"/>
    </row>
    <row r="37" spans="1:26" x14ac:dyDescent="0.2">
      <c r="U37" s="29"/>
    </row>
    <row r="38" spans="1:26" x14ac:dyDescent="0.2">
      <c r="U38" s="32"/>
    </row>
  </sheetData>
  <mergeCells count="6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4:B34"/>
    <mergeCell ref="A31:B31"/>
    <mergeCell ref="P31:Q31"/>
    <mergeCell ref="A32:B32"/>
    <mergeCell ref="P32:Q32"/>
    <mergeCell ref="A33:B33"/>
    <mergeCell ref="P33:Q33"/>
  </mergeCells>
  <pageMargins left="0.39" right="0.39" top="0.39" bottom="0.39" header="0" footer="0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0"/>
  <sheetViews>
    <sheetView rightToLeft="1" view="pageBreakPreview" topLeftCell="G24" zoomScale="80" zoomScaleNormal="100" zoomScaleSheetLayoutView="80" workbookViewId="0">
      <selection activeCell="V47" sqref="V47"/>
    </sheetView>
  </sheetViews>
  <sheetFormatPr defaultRowHeight="12.75" x14ac:dyDescent="0.2"/>
  <cols>
    <col min="1" max="1" width="7.85546875" customWidth="1"/>
    <col min="2" max="2" width="32.42578125" customWidth="1"/>
    <col min="3" max="3" width="1.28515625" customWidth="1"/>
    <col min="4" max="4" width="13" customWidth="1"/>
    <col min="5" max="5" width="1.28515625" customWidth="1"/>
    <col min="6" max="6" width="18.28515625" customWidth="1"/>
    <col min="7" max="7" width="1.28515625" customWidth="1"/>
    <col min="8" max="8" width="16.5703125" customWidth="1"/>
    <col min="9" max="9" width="1.28515625" customWidth="1"/>
    <col min="10" max="10" width="16.710937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5.5703125" customWidth="1"/>
    <col min="17" max="17" width="1.28515625" customWidth="1"/>
    <col min="18" max="18" width="17" customWidth="1"/>
    <col min="19" max="19" width="1.28515625" customWidth="1"/>
    <col min="20" max="20" width="16.85546875" customWidth="1"/>
    <col min="21" max="21" width="1.28515625" customWidth="1"/>
    <col min="22" max="22" width="17.85546875" customWidth="1"/>
    <col min="23" max="23" width="0.28515625" customWidth="1"/>
    <col min="24" max="24" width="21" customWidth="1"/>
  </cols>
  <sheetData>
    <row r="1" spans="1:24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4" ht="21.75" customHeight="1" x14ac:dyDescent="0.2">
      <c r="A2" s="37" t="s">
        <v>226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4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4" ht="14.45" customHeight="1" x14ac:dyDescent="0.2"/>
    <row r="5" spans="1:24" ht="14.45" customHeight="1" x14ac:dyDescent="0.2">
      <c r="A5" s="1" t="s">
        <v>257</v>
      </c>
      <c r="B5" s="38" t="s">
        <v>258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4" ht="14.45" customHeight="1" x14ac:dyDescent="0.2">
      <c r="D6" s="75" t="s">
        <v>245</v>
      </c>
      <c r="E6" s="75"/>
      <c r="F6" s="75"/>
      <c r="G6" s="75"/>
      <c r="H6" s="75"/>
      <c r="I6" s="75"/>
      <c r="J6" s="75"/>
      <c r="K6" s="75"/>
      <c r="L6" s="75"/>
      <c r="N6" s="75" t="s">
        <v>246</v>
      </c>
      <c r="O6" s="75"/>
      <c r="P6" s="75"/>
      <c r="Q6" s="75"/>
      <c r="R6" s="75"/>
      <c r="S6" s="75"/>
      <c r="T6" s="75"/>
      <c r="U6" s="75"/>
      <c r="V6" s="75"/>
    </row>
    <row r="7" spans="1:24" ht="14.45" customHeight="1" x14ac:dyDescent="0.2">
      <c r="D7" s="3"/>
      <c r="E7" s="3"/>
      <c r="F7" s="3"/>
      <c r="G7" s="3"/>
      <c r="H7" s="3"/>
      <c r="I7" s="3"/>
      <c r="J7" s="68" t="s">
        <v>38</v>
      </c>
      <c r="K7" s="68"/>
      <c r="L7" s="68"/>
      <c r="N7" s="3"/>
      <c r="O7" s="3"/>
      <c r="P7" s="3"/>
      <c r="Q7" s="3"/>
      <c r="R7" s="3"/>
      <c r="S7" s="3"/>
      <c r="T7" s="68" t="s">
        <v>38</v>
      </c>
      <c r="U7" s="68"/>
      <c r="V7" s="68"/>
    </row>
    <row r="8" spans="1:24" ht="14.45" customHeight="1" x14ac:dyDescent="0.2">
      <c r="A8" s="39" t="s">
        <v>45</v>
      </c>
      <c r="B8" s="39"/>
      <c r="D8" s="2" t="s">
        <v>259</v>
      </c>
      <c r="F8" s="2" t="s">
        <v>249</v>
      </c>
      <c r="H8" s="2" t="s">
        <v>250</v>
      </c>
      <c r="J8" s="4" t="s">
        <v>170</v>
      </c>
      <c r="K8" s="3"/>
      <c r="L8" s="4" t="s">
        <v>231</v>
      </c>
      <c r="N8" s="2" t="s">
        <v>259</v>
      </c>
      <c r="P8" s="39"/>
      <c r="R8" s="2" t="s">
        <v>250</v>
      </c>
      <c r="T8" s="4" t="s">
        <v>170</v>
      </c>
      <c r="U8" s="3"/>
      <c r="V8" s="4" t="s">
        <v>231</v>
      </c>
    </row>
    <row r="9" spans="1:24" ht="21.75" customHeight="1" x14ac:dyDescent="0.2">
      <c r="A9" s="45" t="s">
        <v>59</v>
      </c>
      <c r="B9" s="45"/>
      <c r="D9" s="6">
        <v>0</v>
      </c>
      <c r="F9" s="6">
        <v>-579490791</v>
      </c>
      <c r="H9" s="6">
        <v>771366658</v>
      </c>
      <c r="J9" s="6">
        <v>191875867</v>
      </c>
      <c r="L9" s="7">
        <v>0.04</v>
      </c>
      <c r="N9" s="6">
        <v>0</v>
      </c>
      <c r="P9" s="36">
        <v>376731853</v>
      </c>
      <c r="R9" s="6">
        <v>771366658</v>
      </c>
      <c r="T9" s="9">
        <f t="shared" ref="T9:T38" si="0">N9+P9+R9</f>
        <v>1148098511</v>
      </c>
      <c r="V9" s="10">
        <f>T9/درآمد!$F$13*100</f>
        <v>2.3635757407511195E-2</v>
      </c>
      <c r="X9" s="46"/>
    </row>
    <row r="10" spans="1:24" ht="21.75" customHeight="1" x14ac:dyDescent="0.2">
      <c r="A10" s="42" t="s">
        <v>61</v>
      </c>
      <c r="B10" s="42"/>
      <c r="D10" s="9">
        <v>0</v>
      </c>
      <c r="F10" s="9">
        <v>0</v>
      </c>
      <c r="H10" s="9">
        <v>2391676877</v>
      </c>
      <c r="J10" s="9">
        <v>2391676877</v>
      </c>
      <c r="L10" s="10">
        <v>0.48</v>
      </c>
      <c r="N10" s="9">
        <v>0</v>
      </c>
      <c r="P10" s="35"/>
      <c r="R10" s="9">
        <v>2813983232</v>
      </c>
      <c r="T10" s="9">
        <f t="shared" si="0"/>
        <v>2813983232</v>
      </c>
      <c r="V10" s="10">
        <f>T10/درآمد!$F$13*100</f>
        <v>5.7931113387147577E-2</v>
      </c>
      <c r="X10" s="46"/>
    </row>
    <row r="11" spans="1:24" ht="21.75" customHeight="1" x14ac:dyDescent="0.2">
      <c r="A11" s="42" t="s">
        <v>56</v>
      </c>
      <c r="B11" s="42"/>
      <c r="D11" s="9">
        <v>0</v>
      </c>
      <c r="F11" s="9">
        <v>-955582279</v>
      </c>
      <c r="H11" s="9">
        <v>637869532</v>
      </c>
      <c r="J11" s="9">
        <v>-317712747</v>
      </c>
      <c r="L11" s="10">
        <v>-0.06</v>
      </c>
      <c r="N11" s="9">
        <v>0</v>
      </c>
      <c r="P11" s="35">
        <v>1221421374</v>
      </c>
      <c r="R11" s="9">
        <v>637869532</v>
      </c>
      <c r="T11" s="9">
        <f t="shared" si="0"/>
        <v>1859290906</v>
      </c>
      <c r="V11" s="10">
        <f>T11/درآمد!$F$13*100</f>
        <v>3.8276984407836848E-2</v>
      </c>
      <c r="X11" s="46"/>
    </row>
    <row r="12" spans="1:24" ht="21.75" customHeight="1" x14ac:dyDescent="0.2">
      <c r="A12" s="42" t="s">
        <v>58</v>
      </c>
      <c r="B12" s="42"/>
      <c r="D12" s="9">
        <v>0</v>
      </c>
      <c r="F12" s="9">
        <v>0</v>
      </c>
      <c r="H12" s="9">
        <v>-1767193725</v>
      </c>
      <c r="J12" s="9">
        <v>-1767193725</v>
      </c>
      <c r="L12" s="10">
        <v>-0.35</v>
      </c>
      <c r="N12" s="9">
        <v>0</v>
      </c>
      <c r="P12" s="35"/>
      <c r="R12" s="9">
        <v>-2093183963</v>
      </c>
      <c r="T12" s="9">
        <f t="shared" si="0"/>
        <v>-2093183963</v>
      </c>
      <c r="V12" s="10">
        <f>T12/درآمد!$F$13*100</f>
        <v>-4.3092110898801522E-2</v>
      </c>
      <c r="X12" s="46"/>
    </row>
    <row r="13" spans="1:24" ht="21.75" customHeight="1" x14ac:dyDescent="0.2">
      <c r="A13" s="42" t="s">
        <v>65</v>
      </c>
      <c r="B13" s="42"/>
      <c r="D13" s="9">
        <v>0</v>
      </c>
      <c r="F13" s="9">
        <v>-977914365</v>
      </c>
      <c r="H13" s="9">
        <v>277439318</v>
      </c>
      <c r="J13" s="9">
        <v>-700475047</v>
      </c>
      <c r="L13" s="10">
        <v>-0.14000000000000001</v>
      </c>
      <c r="N13" s="9">
        <v>0</v>
      </c>
      <c r="P13" s="35">
        <v>-977914366</v>
      </c>
      <c r="R13" s="9">
        <v>277439318</v>
      </c>
      <c r="T13" s="9">
        <f t="shared" si="0"/>
        <v>-700475048</v>
      </c>
      <c r="V13" s="10">
        <f>T13/درآمد!$F$13*100</f>
        <v>-1.4420590346487055E-2</v>
      </c>
      <c r="X13" s="46"/>
    </row>
    <row r="14" spans="1:24" ht="21.75" customHeight="1" x14ac:dyDescent="0.2">
      <c r="A14" s="42" t="s">
        <v>60</v>
      </c>
      <c r="B14" s="42"/>
      <c r="D14" s="9">
        <v>0</v>
      </c>
      <c r="F14" s="9">
        <v>0</v>
      </c>
      <c r="H14" s="9">
        <v>411298728</v>
      </c>
      <c r="J14" s="9">
        <v>411298728</v>
      </c>
      <c r="L14" s="10">
        <v>0.08</v>
      </c>
      <c r="N14" s="9">
        <v>0</v>
      </c>
      <c r="P14" s="35"/>
      <c r="R14" s="9">
        <v>411298728</v>
      </c>
      <c r="T14" s="9">
        <f t="shared" si="0"/>
        <v>411298728</v>
      </c>
      <c r="V14" s="10">
        <f>T14/درآمد!$F$13*100</f>
        <v>8.4673543810788315E-3</v>
      </c>
      <c r="X14" s="46"/>
    </row>
    <row r="15" spans="1:24" ht="21.75" customHeight="1" x14ac:dyDescent="0.2">
      <c r="A15" s="42" t="s">
        <v>55</v>
      </c>
      <c r="B15" s="42"/>
      <c r="D15" s="9">
        <v>0</v>
      </c>
      <c r="F15" s="9">
        <v>18786548874</v>
      </c>
      <c r="H15" s="9">
        <v>0</v>
      </c>
      <c r="J15" s="9">
        <v>18786548874</v>
      </c>
      <c r="L15" s="10">
        <v>3.74</v>
      </c>
      <c r="N15" s="9">
        <v>0</v>
      </c>
      <c r="P15" s="35">
        <v>63120774257</v>
      </c>
      <c r="R15" s="9">
        <v>11946183904</v>
      </c>
      <c r="T15" s="9">
        <f t="shared" si="0"/>
        <v>75066958161</v>
      </c>
      <c r="V15" s="10">
        <f>T15/درآمد!$F$13*100</f>
        <v>1.5453938798925844</v>
      </c>
      <c r="X15" s="46"/>
    </row>
    <row r="16" spans="1:24" ht="21.75" customHeight="1" x14ac:dyDescent="0.2">
      <c r="A16" s="42" t="s">
        <v>260</v>
      </c>
      <c r="B16" s="4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5"/>
      <c r="R16" s="9">
        <v>0</v>
      </c>
      <c r="T16" s="9">
        <f t="shared" si="0"/>
        <v>0</v>
      </c>
      <c r="V16" s="10">
        <f>T16/درآمد!$F$13*100</f>
        <v>0</v>
      </c>
      <c r="X16" s="46"/>
    </row>
    <row r="17" spans="1:24" ht="21.75" customHeight="1" x14ac:dyDescent="0.2">
      <c r="A17" s="42" t="s">
        <v>261</v>
      </c>
      <c r="B17" s="4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5"/>
      <c r="R17" s="9">
        <v>-672649760</v>
      </c>
      <c r="T17" s="9">
        <f t="shared" si="0"/>
        <v>-672649760</v>
      </c>
      <c r="V17" s="10">
        <f>T17/درآمد!$F$13*100</f>
        <v>-1.3847754696356913E-2</v>
      </c>
      <c r="X17" s="46"/>
    </row>
    <row r="18" spans="1:24" ht="21.75" customHeight="1" x14ac:dyDescent="0.2">
      <c r="A18" s="42" t="s">
        <v>262</v>
      </c>
      <c r="B18" s="4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35"/>
      <c r="R18" s="9">
        <v>2420431366</v>
      </c>
      <c r="T18" s="9">
        <f t="shared" si="0"/>
        <v>2420431366</v>
      </c>
      <c r="V18" s="10">
        <f>T18/درآمد!$F$13*100</f>
        <v>4.9829111387382462E-2</v>
      </c>
      <c r="X18" s="46"/>
    </row>
    <row r="19" spans="1:24" ht="21.75" customHeight="1" x14ac:dyDescent="0.2">
      <c r="A19" s="42" t="s">
        <v>67</v>
      </c>
      <c r="B19" s="42"/>
      <c r="D19" s="9">
        <v>0</v>
      </c>
      <c r="F19" s="9">
        <v>-953145685</v>
      </c>
      <c r="H19" s="9">
        <v>0</v>
      </c>
      <c r="J19" s="9">
        <v>-953145685</v>
      </c>
      <c r="L19" s="10">
        <v>-0.19</v>
      </c>
      <c r="N19" s="9">
        <v>0</v>
      </c>
      <c r="P19" s="35">
        <v>-953145685</v>
      </c>
      <c r="R19" s="9">
        <v>266655584</v>
      </c>
      <c r="T19" s="9">
        <f t="shared" si="0"/>
        <v>-686490101</v>
      </c>
      <c r="V19" s="10">
        <f>T19/درآمد!$F$13*100</f>
        <v>-1.4132684028795733E-2</v>
      </c>
      <c r="X19" s="46"/>
    </row>
    <row r="20" spans="1:24" ht="21.75" customHeight="1" x14ac:dyDescent="0.2">
      <c r="A20" s="42" t="s">
        <v>52</v>
      </c>
      <c r="B20" s="42"/>
      <c r="D20" s="9">
        <v>0</v>
      </c>
      <c r="F20" s="9">
        <v>10868078812</v>
      </c>
      <c r="H20" s="9">
        <v>0</v>
      </c>
      <c r="J20" s="9">
        <v>10868078812</v>
      </c>
      <c r="L20" s="10">
        <v>2.16</v>
      </c>
      <c r="N20" s="9">
        <v>0</v>
      </c>
      <c r="P20" s="35">
        <v>28393584885</v>
      </c>
      <c r="R20" s="9">
        <v>-344387696</v>
      </c>
      <c r="T20" s="9">
        <f t="shared" si="0"/>
        <v>28049197189</v>
      </c>
      <c r="V20" s="10">
        <f>T20/درآمد!$F$13*100</f>
        <v>0.57744524000575859</v>
      </c>
      <c r="X20" s="46"/>
    </row>
    <row r="21" spans="1:24" ht="21.75" customHeight="1" x14ac:dyDescent="0.2">
      <c r="A21" s="42" t="s">
        <v>53</v>
      </c>
      <c r="B21" s="42"/>
      <c r="D21" s="9">
        <v>0</v>
      </c>
      <c r="F21" s="9">
        <v>3587592730</v>
      </c>
      <c r="H21" s="9">
        <v>0</v>
      </c>
      <c r="J21" s="9">
        <v>3587592730</v>
      </c>
      <c r="L21" s="10">
        <v>0.71</v>
      </c>
      <c r="N21" s="9">
        <v>0</v>
      </c>
      <c r="P21" s="35">
        <v>26949166224</v>
      </c>
      <c r="R21" s="9">
        <v>49153677636</v>
      </c>
      <c r="T21" s="9">
        <f t="shared" si="0"/>
        <v>76102843860</v>
      </c>
      <c r="V21" s="10">
        <f>T21/درآمد!$F$13*100</f>
        <v>1.566719526471595</v>
      </c>
      <c r="X21" s="46"/>
    </row>
    <row r="22" spans="1:24" ht="21.75" customHeight="1" x14ac:dyDescent="0.2">
      <c r="A22" s="42" t="s">
        <v>263</v>
      </c>
      <c r="B22" s="4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5"/>
      <c r="R22" s="9">
        <v>-533571468</v>
      </c>
      <c r="T22" s="9">
        <f t="shared" si="0"/>
        <v>-533571468</v>
      </c>
      <c r="V22" s="10">
        <f>T22/درآمد!$F$13*100</f>
        <v>-1.0984567662432604E-2</v>
      </c>
      <c r="X22" s="46"/>
    </row>
    <row r="23" spans="1:24" ht="21.75" customHeight="1" x14ac:dyDescent="0.2">
      <c r="A23" s="42" t="s">
        <v>264</v>
      </c>
      <c r="B23" s="4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5"/>
      <c r="R23" s="9">
        <v>1632600107</v>
      </c>
      <c r="T23" s="9">
        <f t="shared" si="0"/>
        <v>1632600107</v>
      </c>
      <c r="V23" s="10">
        <f>T23/درآمد!$F$13*100</f>
        <v>3.3610129882425066E-2</v>
      </c>
      <c r="X23" s="46"/>
    </row>
    <row r="24" spans="1:24" ht="21.75" customHeight="1" x14ac:dyDescent="0.2">
      <c r="A24" s="42" t="s">
        <v>265</v>
      </c>
      <c r="B24" s="4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35"/>
      <c r="R24" s="9">
        <v>998441746</v>
      </c>
      <c r="T24" s="9">
        <f t="shared" si="0"/>
        <v>998441746</v>
      </c>
      <c r="V24" s="10">
        <f>T24/درآمد!$F$13*100</f>
        <v>2.0554792701048902E-2</v>
      </c>
      <c r="X24" s="46"/>
    </row>
    <row r="25" spans="1:24" ht="21.75" customHeight="1" x14ac:dyDescent="0.2">
      <c r="A25" s="42" t="s">
        <v>54</v>
      </c>
      <c r="B25" s="42"/>
      <c r="D25" s="9">
        <v>0</v>
      </c>
      <c r="F25" s="9">
        <v>2526995625</v>
      </c>
      <c r="H25" s="9">
        <v>0</v>
      </c>
      <c r="J25" s="9">
        <v>2526995625</v>
      </c>
      <c r="L25" s="10">
        <v>0.5</v>
      </c>
      <c r="N25" s="9">
        <v>0</v>
      </c>
      <c r="P25" s="35">
        <v>6758461875</v>
      </c>
      <c r="R25" s="9">
        <v>632613660</v>
      </c>
      <c r="T25" s="9">
        <f t="shared" si="0"/>
        <v>7391075535</v>
      </c>
      <c r="V25" s="10">
        <f>T25/درآمد!$F$13*100</f>
        <v>0.15215912802960777</v>
      </c>
      <c r="X25" s="46"/>
    </row>
    <row r="26" spans="1:24" ht="21.75" customHeight="1" x14ac:dyDescent="0.2">
      <c r="A26" s="42" t="s">
        <v>50</v>
      </c>
      <c r="B26" s="42"/>
      <c r="D26" s="9">
        <v>0</v>
      </c>
      <c r="F26" s="9">
        <v>11123696701</v>
      </c>
      <c r="H26" s="9">
        <v>0</v>
      </c>
      <c r="J26" s="9">
        <v>11123696701</v>
      </c>
      <c r="L26" s="10">
        <v>2.21</v>
      </c>
      <c r="N26" s="9">
        <v>0</v>
      </c>
      <c r="P26" s="35">
        <v>90826029320</v>
      </c>
      <c r="R26" s="9">
        <v>26846013100</v>
      </c>
      <c r="T26" s="9">
        <f t="shared" si="0"/>
        <v>117672042420</v>
      </c>
      <c r="V26" s="10">
        <f>T26/درآمد!$F$13*100</f>
        <v>2.4224993078886472</v>
      </c>
      <c r="X26" s="46"/>
    </row>
    <row r="27" spans="1:24" ht="21.75" customHeight="1" x14ac:dyDescent="0.2">
      <c r="A27" s="42" t="s">
        <v>266</v>
      </c>
      <c r="B27" s="4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5"/>
      <c r="R27" s="9">
        <v>19666681862</v>
      </c>
      <c r="T27" s="9">
        <f t="shared" si="0"/>
        <v>19666681862</v>
      </c>
      <c r="V27" s="10">
        <f>T27/درآمد!$F$13*100</f>
        <v>0.4048754676077902</v>
      </c>
      <c r="X27" s="46"/>
    </row>
    <row r="28" spans="1:24" ht="21.75" customHeight="1" x14ac:dyDescent="0.2">
      <c r="A28" s="42" t="s">
        <v>267</v>
      </c>
      <c r="B28" s="4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5"/>
      <c r="R28" s="9">
        <v>-607933391</v>
      </c>
      <c r="T28" s="9">
        <f t="shared" si="0"/>
        <v>-607933391</v>
      </c>
      <c r="V28" s="10">
        <f>T28/درآمد!$F$13*100</f>
        <v>-1.2515447073514801E-2</v>
      </c>
      <c r="X28" s="46"/>
    </row>
    <row r="29" spans="1:24" ht="21.75" customHeight="1" x14ac:dyDescent="0.2">
      <c r="A29" s="42" t="s">
        <v>268</v>
      </c>
      <c r="B29" s="4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5"/>
      <c r="R29" s="9">
        <v>42222701212</v>
      </c>
      <c r="T29" s="9">
        <f t="shared" si="0"/>
        <v>42222701212</v>
      </c>
      <c r="V29" s="10">
        <f>T29/درآمد!$F$13*100</f>
        <v>0.86923335704653748</v>
      </c>
      <c r="X29" s="46"/>
    </row>
    <row r="30" spans="1:24" ht="21.75" customHeight="1" x14ac:dyDescent="0.2">
      <c r="A30" s="42" t="s">
        <v>269</v>
      </c>
      <c r="B30" s="4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5"/>
      <c r="R30" s="9">
        <v>231120496</v>
      </c>
      <c r="T30" s="9">
        <f t="shared" si="0"/>
        <v>231120496</v>
      </c>
      <c r="V30" s="10">
        <f>T30/درآمد!$F$13*100</f>
        <v>4.758048131777136E-3</v>
      </c>
      <c r="X30" s="46"/>
    </row>
    <row r="31" spans="1:24" ht="21.75" customHeight="1" x14ac:dyDescent="0.2">
      <c r="A31" s="42" t="s">
        <v>66</v>
      </c>
      <c r="B31" s="42"/>
      <c r="D31" s="9">
        <v>0</v>
      </c>
      <c r="F31" s="9">
        <v>-586404987</v>
      </c>
      <c r="H31" s="9">
        <v>0</v>
      </c>
      <c r="J31" s="9">
        <v>-586404987</v>
      </c>
      <c r="L31" s="10">
        <v>-0.12</v>
      </c>
      <c r="N31" s="9">
        <v>0</v>
      </c>
      <c r="P31" s="35">
        <v>-586404988</v>
      </c>
      <c r="R31" s="9">
        <v>0</v>
      </c>
      <c r="T31" s="9">
        <f t="shared" si="0"/>
        <v>-586404988</v>
      </c>
      <c r="V31" s="10">
        <f>T31/درآمد!$F$13*100</f>
        <v>-1.2072244590623386E-2</v>
      </c>
      <c r="X31" s="46"/>
    </row>
    <row r="32" spans="1:24" ht="21.75" customHeight="1" x14ac:dyDescent="0.2">
      <c r="A32" s="42" t="s">
        <v>270</v>
      </c>
      <c r="B32" s="42"/>
      <c r="D32" s="9">
        <v>0</v>
      </c>
      <c r="F32" s="9">
        <v>18502085704</v>
      </c>
      <c r="H32" s="9">
        <v>0</v>
      </c>
      <c r="J32" s="9">
        <v>18502085704</v>
      </c>
      <c r="L32" s="10">
        <v>3.68</v>
      </c>
      <c r="N32" s="9">
        <v>0</v>
      </c>
      <c r="P32" s="35">
        <v>42232734058</v>
      </c>
      <c r="R32" s="9">
        <v>0</v>
      </c>
      <c r="T32" s="9">
        <f t="shared" si="0"/>
        <v>42232734058</v>
      </c>
      <c r="V32" s="10">
        <f>T32/درآمد!$F$13*100</f>
        <v>0.86943990196571541</v>
      </c>
      <c r="X32" s="46"/>
    </row>
    <row r="33" spans="1:24" ht="21.75" customHeight="1" x14ac:dyDescent="0.2">
      <c r="A33" s="42" t="s">
        <v>64</v>
      </c>
      <c r="B33" s="42"/>
      <c r="D33" s="9">
        <v>0</v>
      </c>
      <c r="F33" s="9">
        <v>5077654733</v>
      </c>
      <c r="H33" s="9">
        <v>0</v>
      </c>
      <c r="J33" s="9">
        <v>5077654733</v>
      </c>
      <c r="L33" s="10">
        <v>1.01</v>
      </c>
      <c r="N33" s="9">
        <v>0</v>
      </c>
      <c r="P33" s="35">
        <v>28740304974</v>
      </c>
      <c r="R33" s="9">
        <v>0</v>
      </c>
      <c r="T33" s="9">
        <f t="shared" si="0"/>
        <v>28740304974</v>
      </c>
      <c r="V33" s="10">
        <f>T33/درآمد!$F$13*100</f>
        <v>0.59167298770527832</v>
      </c>
      <c r="X33" s="46"/>
    </row>
    <row r="34" spans="1:24" ht="21.75" customHeight="1" x14ac:dyDescent="0.2">
      <c r="A34" s="42" t="s">
        <v>62</v>
      </c>
      <c r="B34" s="42"/>
      <c r="D34" s="9">
        <v>0</v>
      </c>
      <c r="F34" s="9">
        <v>1491927541</v>
      </c>
      <c r="H34" s="9">
        <v>0</v>
      </c>
      <c r="J34" s="9">
        <v>1491927541</v>
      </c>
      <c r="L34" s="10">
        <v>0.3</v>
      </c>
      <c r="N34" s="9">
        <v>0</v>
      </c>
      <c r="P34" s="35">
        <v>7836134383</v>
      </c>
      <c r="R34" s="9">
        <v>0</v>
      </c>
      <c r="T34" s="9">
        <f t="shared" si="0"/>
        <v>7836134383</v>
      </c>
      <c r="V34" s="10">
        <f>T34/درآمد!$F$13*100</f>
        <v>0.16132149768918691</v>
      </c>
      <c r="X34" s="46"/>
    </row>
    <row r="35" spans="1:24" ht="21.75" customHeight="1" x14ac:dyDescent="0.2">
      <c r="A35" s="42" t="s">
        <v>57</v>
      </c>
      <c r="B35" s="42"/>
      <c r="D35" s="9">
        <v>0</v>
      </c>
      <c r="F35" s="9">
        <v>3765011418</v>
      </c>
      <c r="H35" s="9">
        <v>0</v>
      </c>
      <c r="J35" s="9">
        <v>3765011418</v>
      </c>
      <c r="L35" s="10">
        <v>0.75</v>
      </c>
      <c r="N35" s="9">
        <v>0</v>
      </c>
      <c r="P35" s="35">
        <v>6860326459</v>
      </c>
      <c r="R35" s="9">
        <v>0</v>
      </c>
      <c r="T35" s="9">
        <f t="shared" si="0"/>
        <v>6860326459</v>
      </c>
      <c r="V35" s="10">
        <f>T35/درآمد!$F$13*100</f>
        <v>0.14123266459079512</v>
      </c>
      <c r="X35" s="46"/>
    </row>
    <row r="36" spans="1:24" ht="21.75" customHeight="1" x14ac:dyDescent="0.2">
      <c r="A36" s="42" t="s">
        <v>48</v>
      </c>
      <c r="B36" s="42"/>
      <c r="D36" s="9">
        <v>0</v>
      </c>
      <c r="F36" s="9">
        <v>1535928418</v>
      </c>
      <c r="H36" s="9">
        <v>0</v>
      </c>
      <c r="J36" s="9">
        <v>1535928418</v>
      </c>
      <c r="L36" s="10">
        <v>0.31</v>
      </c>
      <c r="N36" s="9">
        <v>0</v>
      </c>
      <c r="P36" s="35">
        <v>18519433526</v>
      </c>
      <c r="R36" s="9">
        <v>0</v>
      </c>
      <c r="T36" s="9">
        <f t="shared" si="0"/>
        <v>18519433526</v>
      </c>
      <c r="V36" s="10">
        <f>T36/درآمد!$F$13*100</f>
        <v>0.3812572126444172</v>
      </c>
      <c r="X36" s="46"/>
    </row>
    <row r="37" spans="1:24" ht="21.75" customHeight="1" x14ac:dyDescent="0.2">
      <c r="A37" s="42" t="s">
        <v>63</v>
      </c>
      <c r="B37" s="42"/>
      <c r="D37" s="9">
        <v>0</v>
      </c>
      <c r="F37" s="9">
        <v>10618606784</v>
      </c>
      <c r="H37" s="9">
        <v>0</v>
      </c>
      <c r="J37" s="9">
        <v>10618606784</v>
      </c>
      <c r="L37" s="10">
        <v>2.11</v>
      </c>
      <c r="N37" s="9">
        <v>0</v>
      </c>
      <c r="P37" s="35">
        <v>37332463896</v>
      </c>
      <c r="R37" s="9">
        <v>0</v>
      </c>
      <c r="T37" s="9">
        <f t="shared" si="0"/>
        <v>37332463896</v>
      </c>
      <c r="V37" s="10">
        <f>T37/درآمد!$F$13*100</f>
        <v>0.76855866601722855</v>
      </c>
      <c r="X37" s="46"/>
    </row>
    <row r="38" spans="1:24" ht="21.75" customHeight="1" x14ac:dyDescent="0.2">
      <c r="A38" s="43" t="s">
        <v>51</v>
      </c>
      <c r="B38" s="43"/>
      <c r="D38" s="13">
        <v>0</v>
      </c>
      <c r="F38" s="13">
        <v>16170748999</v>
      </c>
      <c r="H38" s="13">
        <v>0</v>
      </c>
      <c r="J38" s="13">
        <v>16170748999</v>
      </c>
      <c r="L38" s="14">
        <v>3.22</v>
      </c>
      <c r="N38" s="13">
        <v>0</v>
      </c>
      <c r="P38" s="33">
        <v>149707727124</v>
      </c>
      <c r="R38" s="13">
        <v>0</v>
      </c>
      <c r="T38" s="9">
        <f t="shared" si="0"/>
        <v>149707727124</v>
      </c>
      <c r="V38" s="10">
        <f>T38/درآمد!$F$13*100</f>
        <v>3.0820138572000535</v>
      </c>
      <c r="X38" s="46"/>
    </row>
    <row r="39" spans="1:24" ht="21.75" customHeight="1" thickBot="1" x14ac:dyDescent="0.25">
      <c r="A39" s="44" t="s">
        <v>38</v>
      </c>
      <c r="B39" s="44"/>
      <c r="D39" s="16">
        <v>0</v>
      </c>
      <c r="F39" s="16">
        <v>100002338232</v>
      </c>
      <c r="H39" s="16">
        <v>2722457388</v>
      </c>
      <c r="J39" s="16">
        <v>102724795620</v>
      </c>
      <c r="L39" s="17">
        <v>20.440000000000001</v>
      </c>
      <c r="N39" s="16">
        <v>0</v>
      </c>
      <c r="P39" s="16">
        <f>SUM(P9:P38)</f>
        <v>506357829169</v>
      </c>
      <c r="R39" s="16">
        <v>156677351863</v>
      </c>
      <c r="T39" s="16">
        <f>SUM(T9:T38)</f>
        <v>663035181032</v>
      </c>
      <c r="V39" s="20">
        <f>SUM(V9:V38)</f>
        <v>13.649820587144394</v>
      </c>
    </row>
    <row r="40" spans="1:24" ht="13.5" thickTop="1" x14ac:dyDescent="0.2"/>
  </sheetData>
  <mergeCells count="4">
    <mergeCell ref="J7:L7"/>
    <mergeCell ref="T7:V7"/>
    <mergeCell ref="D6:L6"/>
    <mergeCell ref="N6:V6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جلد 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'جلد 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cp:lastPrinted>2025-01-29T10:03:42Z</cp:lastPrinted>
  <dcterms:created xsi:type="dcterms:W3CDTF">2025-01-27T08:31:26Z</dcterms:created>
  <dcterms:modified xsi:type="dcterms:W3CDTF">2025-01-29T12:41:37Z</dcterms:modified>
</cp:coreProperties>
</file>