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صندوق\صندوق سپهر سودمند سینا\افشای پرتفو\1404\"/>
    </mc:Choice>
  </mc:AlternateContent>
  <xr:revisionPtr revIDLastSave="0" documentId="13_ncr:1_{1E97AC09-384D-4F6B-8F51-A81774F18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3">اوراق!$A$1:$AM$37</definedName>
    <definedName name="_xlnm.Print_Area" localSheetId="4">'تعدیل قیمت'!$A$1:$N$12</definedName>
    <definedName name="_xlnm.Print_Area" localSheetId="6">درآمد!$A$1:$K$13</definedName>
    <definedName name="_xlnm.Print_Area" localSheetId="10">'درآمد سپرده بانکی'!$A$1:$K$28</definedName>
    <definedName name="_xlnm.Print_Area" localSheetId="9">'درآمد سرمایه گذاری در اوراق به'!$A$1:$S$38</definedName>
    <definedName name="_xlnm.Print_Area" localSheetId="7">'درآمد سرمایه گذاری در سهام'!$A$1:$W$24</definedName>
    <definedName name="_xlnm.Print_Area" localSheetId="8">'درآمد سرمایه گذاری در صندوق'!$A$1:$X$30</definedName>
    <definedName name="_xlnm.Print_Area" localSheetId="12">'درآمد سود سهام'!$A$1:$T$12</definedName>
    <definedName name="_xlnm.Print_Area" localSheetId="16">'درآمد ناشی از تغییر قیمت اوراق'!$A$1:$S$63</definedName>
    <definedName name="_xlnm.Print_Area" localSheetId="15">'درآمد ناشی از فروش'!$A$1:$S$39</definedName>
    <definedName name="_xlnm.Print_Area" localSheetId="11">'سایر درآمدها'!$A$1:$G$11</definedName>
    <definedName name="_xlnm.Print_Area" localSheetId="5">سپرده!$A$1:$M$29</definedName>
    <definedName name="_xlnm.Print_Area" localSheetId="13">'سود اوراق بهادار'!$A$1:$U$29</definedName>
    <definedName name="_xlnm.Print_Area" localSheetId="14">'سود سپرده بانکی'!$A$1:$N$28</definedName>
    <definedName name="_xlnm.Print_Area" localSheetId="1">سهام!$A$1:$AC$19</definedName>
    <definedName name="_xlnm.Print_Area" localSheetId="0">'صورت وضعیت'!$A$1:$C$6</definedName>
    <definedName name="_xlnm.Print_Area" localSheetId="2">'واحدهای صندوق'!$A$1:$AB$27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10" l="1"/>
  <c r="L30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9" i="10"/>
  <c r="L24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9" i="9"/>
  <c r="J13" i="8"/>
  <c r="H13" i="8"/>
  <c r="H9" i="8"/>
  <c r="H10" i="8"/>
  <c r="H11" i="8"/>
  <c r="H12" i="8"/>
  <c r="H8" i="8"/>
  <c r="F13" i="8"/>
  <c r="F12" i="8"/>
  <c r="F11" i="8"/>
  <c r="F10" i="8"/>
  <c r="F9" i="8"/>
  <c r="F8" i="8"/>
  <c r="L29" i="7"/>
  <c r="AL37" i="5"/>
  <c r="AA27" i="4"/>
  <c r="P24" i="9"/>
  <c r="Q15" i="21"/>
  <c r="Q10" i="10"/>
  <c r="Q11" i="10"/>
  <c r="Q12" i="10"/>
  <c r="Q13" i="10"/>
  <c r="Q14" i="10"/>
  <c r="Q17" i="10"/>
  <c r="Q24" i="10"/>
  <c r="Q25" i="10"/>
  <c r="Q26" i="10"/>
  <c r="Q27" i="10"/>
  <c r="Q28" i="10"/>
  <c r="Q29" i="10"/>
  <c r="M63" i="21"/>
  <c r="O63" i="21"/>
  <c r="Q16" i="21"/>
  <c r="Q13" i="21"/>
  <c r="Q10" i="21"/>
  <c r="Q14" i="21"/>
  <c r="Q17" i="21"/>
  <c r="Q8" i="21"/>
  <c r="Q9" i="21"/>
  <c r="Q24" i="21"/>
  <c r="Q38" i="21"/>
  <c r="Q39" i="21"/>
  <c r="Q26" i="21"/>
  <c r="Q30" i="21"/>
  <c r="Q23" i="21"/>
  <c r="Q44" i="21"/>
  <c r="Q31" i="21"/>
  <c r="Q20" i="21"/>
  <c r="Q32" i="21"/>
  <c r="Q19" i="21"/>
  <c r="Q33" i="21"/>
  <c r="Q34" i="21"/>
  <c r="Q35" i="21"/>
  <c r="Q36" i="21"/>
  <c r="Q41" i="21"/>
  <c r="Q40" i="21"/>
  <c r="Q42" i="21"/>
  <c r="Q43" i="21"/>
  <c r="Q37" i="21"/>
  <c r="Q29" i="21"/>
  <c r="Q28" i="21"/>
  <c r="Q22" i="21"/>
  <c r="Q25" i="21"/>
  <c r="Q21" i="21"/>
  <c r="Q27" i="21"/>
  <c r="Q18" i="21"/>
  <c r="Q45" i="21"/>
  <c r="Q46" i="21"/>
  <c r="Q9" i="10" s="1"/>
  <c r="Q47" i="21"/>
  <c r="Q48" i="21"/>
  <c r="Q49" i="21"/>
  <c r="Q50" i="21"/>
  <c r="Q51" i="21"/>
  <c r="Q52" i="21"/>
  <c r="Q53" i="21"/>
  <c r="Q21" i="10" s="1"/>
  <c r="Q54" i="21"/>
  <c r="Q55" i="21"/>
  <c r="Q56" i="21"/>
  <c r="Q22" i="10" s="1"/>
  <c r="Q57" i="21"/>
  <c r="Q23" i="10" s="1"/>
  <c r="Q58" i="21"/>
  <c r="Q59" i="21"/>
  <c r="Q11" i="21"/>
  <c r="Q12" i="21"/>
  <c r="Q60" i="21"/>
  <c r="Q15" i="10" s="1"/>
  <c r="Q61" i="21"/>
  <c r="Q16" i="10" s="1"/>
  <c r="Q62" i="21"/>
  <c r="F38" i="11"/>
  <c r="G63" i="21"/>
  <c r="E63" i="21"/>
  <c r="Q63" i="21" l="1"/>
  <c r="I23" i="21"/>
  <c r="I18" i="21"/>
  <c r="I20" i="21"/>
  <c r="I44" i="21"/>
  <c r="I21" i="21"/>
  <c r="I47" i="21"/>
  <c r="I22" i="21"/>
  <c r="I19" i="21"/>
  <c r="I45" i="21"/>
  <c r="I26" i="21"/>
  <c r="I24" i="21"/>
  <c r="I55" i="21"/>
  <c r="I25" i="21"/>
  <c r="I27" i="21"/>
  <c r="I28" i="21"/>
  <c r="I15" i="21"/>
  <c r="I54" i="21"/>
  <c r="I29" i="21"/>
  <c r="I10" i="21"/>
  <c r="I32" i="21"/>
  <c r="I50" i="21"/>
  <c r="I14" i="21"/>
  <c r="I37" i="21"/>
  <c r="I40" i="21"/>
  <c r="I42" i="21"/>
  <c r="I41" i="21"/>
  <c r="I43" i="21"/>
  <c r="I30" i="21"/>
  <c r="I38" i="21"/>
  <c r="I13" i="21"/>
  <c r="I16" i="21"/>
  <c r="I39" i="21"/>
  <c r="I17" i="21"/>
  <c r="I53" i="21"/>
  <c r="I9" i="21"/>
  <c r="I56" i="21"/>
  <c r="I57" i="21"/>
  <c r="I59" i="21"/>
  <c r="I31" i="21"/>
  <c r="I52" i="21"/>
  <c r="I51" i="21"/>
  <c r="I8" i="21"/>
  <c r="I58" i="21"/>
  <c r="I49" i="21"/>
  <c r="I48" i="21"/>
  <c r="I46" i="21"/>
  <c r="F24" i="9"/>
  <c r="I37" i="19"/>
  <c r="E39" i="19"/>
  <c r="G39" i="19"/>
  <c r="M39" i="19"/>
  <c r="O39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39" i="19" s="1"/>
  <c r="Q27" i="19"/>
  <c r="Q28" i="19"/>
  <c r="Q29" i="19"/>
  <c r="Q30" i="19"/>
  <c r="Q31" i="19"/>
  <c r="Q32" i="19"/>
  <c r="Q33" i="19"/>
  <c r="Q34" i="19"/>
  <c r="Q35" i="19"/>
  <c r="Q36" i="19"/>
  <c r="Q37" i="19"/>
  <c r="Q38" i="19"/>
  <c r="Q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39" i="19" s="1"/>
  <c r="I27" i="19"/>
  <c r="I28" i="19"/>
  <c r="I29" i="19"/>
  <c r="I30" i="19"/>
  <c r="I31" i="19"/>
  <c r="I32" i="19"/>
  <c r="I33" i="19"/>
  <c r="I34" i="19"/>
  <c r="I35" i="19"/>
  <c r="I36" i="19"/>
  <c r="I38" i="19"/>
  <c r="I8" i="19"/>
  <c r="M28" i="18"/>
  <c r="K28" i="18"/>
  <c r="G28" i="18"/>
  <c r="E28" i="18"/>
  <c r="C28" i="18"/>
  <c r="J29" i="17"/>
  <c r="Q12" i="15"/>
  <c r="S12" i="15"/>
  <c r="S9" i="15"/>
  <c r="S10" i="15"/>
  <c r="S11" i="15"/>
  <c r="S8" i="15"/>
  <c r="O12" i="15"/>
  <c r="U9" i="15"/>
  <c r="U10" i="15"/>
  <c r="U11" i="15"/>
  <c r="U8" i="15"/>
  <c r="K12" i="15"/>
  <c r="I12" i="15"/>
  <c r="M12" i="15"/>
  <c r="M9" i="15"/>
  <c r="M10" i="15"/>
  <c r="M11" i="15"/>
  <c r="M8" i="15"/>
  <c r="J2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9" i="7"/>
  <c r="F29" i="7"/>
  <c r="M27" i="4"/>
  <c r="K27" i="4"/>
  <c r="H19" i="2"/>
  <c r="F19" i="2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8" i="18"/>
  <c r="I28" i="18"/>
  <c r="H28" i="13"/>
  <c r="D28" i="13"/>
  <c r="R38" i="11"/>
  <c r="P38" i="11"/>
  <c r="N38" i="11"/>
  <c r="L38" i="11"/>
  <c r="J38" i="11"/>
  <c r="H38" i="11"/>
  <c r="D38" i="11"/>
  <c r="U30" i="10"/>
  <c r="S30" i="10"/>
  <c r="Q30" i="10"/>
  <c r="N30" i="10"/>
  <c r="J30" i="10"/>
  <c r="H30" i="10"/>
  <c r="F30" i="10"/>
  <c r="D30" i="10"/>
  <c r="V24" i="9"/>
  <c r="T24" i="9"/>
  <c r="R24" i="9"/>
  <c r="N24" i="9"/>
  <c r="J24" i="9"/>
  <c r="H24" i="9"/>
  <c r="D24" i="9"/>
  <c r="I63" i="21" l="1"/>
  <c r="H29" i="7"/>
  <c r="D29" i="7"/>
  <c r="K12" i="6"/>
  <c r="AJ37" i="5"/>
  <c r="AH37" i="5"/>
  <c r="AF37" i="5"/>
  <c r="AD37" i="5"/>
  <c r="AB37" i="5"/>
  <c r="Z37" i="5"/>
  <c r="X37" i="5"/>
  <c r="V37" i="5"/>
  <c r="T37" i="5"/>
  <c r="R37" i="5"/>
  <c r="P37" i="5"/>
  <c r="Y27" i="4"/>
  <c r="W27" i="4"/>
  <c r="U27" i="4"/>
  <c r="S27" i="4"/>
  <c r="Q27" i="4"/>
  <c r="O27" i="4"/>
  <c r="I27" i="4"/>
  <c r="G27" i="4"/>
  <c r="D27" i="4"/>
  <c r="AB19" i="2"/>
  <c r="Z19" i="2"/>
  <c r="X19" i="2"/>
  <c r="T19" i="2"/>
  <c r="V19" i="2"/>
  <c r="R19" i="2"/>
  <c r="P19" i="2"/>
  <c r="N19" i="2"/>
  <c r="L19" i="2"/>
  <c r="J19" i="2"/>
</calcChain>
</file>

<file path=xl/sharedStrings.xml><?xml version="1.0" encoding="utf-8"?>
<sst xmlns="http://schemas.openxmlformats.org/spreadsheetml/2006/main" count="739" uniqueCount="284">
  <si>
    <t>صندوق سرمایه‌گذاری قابل معامله سپهر سودمند سینا</t>
  </si>
  <si>
    <t>صورت وضعیت پرتفوی</t>
  </si>
  <si>
    <t>برای ماه منتهی به 1404/04/31</t>
  </si>
  <si>
    <t>-1</t>
  </si>
  <si>
    <t>سرمایه گذاری ها</t>
  </si>
  <si>
    <t>-1-1</t>
  </si>
  <si>
    <t>سرمایه گذاری در سهام و حق تقدم سهام</t>
  </si>
  <si>
    <t>1404/03/31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</si>
  <si>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</si>
  <si>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</si>
  <si>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</si>
  <si>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</si>
  <si>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</si>
  <si>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</si>
  <si>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</si>
  <si>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</si>
  <si>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</si>
  <si>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</si>
  <si>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</si>
  <si>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سینا</t>
  </si>
  <si>
    <t>پالایش نفت بندرعباس</t>
  </si>
  <si>
    <t>پاکدیس</t>
  </si>
  <si>
    <t>سرمایه گذاری توسعه گوهران امید</t>
  </si>
  <si>
    <t>سرمایه‌گذاری‌صندوق‌بازنشستگی‌</t>
  </si>
  <si>
    <t>فولاد امیرکبیرکاشان</t>
  </si>
  <si>
    <t>فولاد مبارکه اصفهان</t>
  </si>
  <si>
    <t>گروه سرمایه گذاری سپهر صادرات</t>
  </si>
  <si>
    <t>ملی‌ صنایع‌ مس‌ ایران‌</t>
  </si>
  <si>
    <t>ح . س. توسعه گوهران امید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</si>
  <si>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</si>
  <si>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</si>
  <si>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</si>
  <si>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</si>
  <si>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</si>
  <si>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</si>
  <si>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</si>
  <si>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</si>
  <si>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</si>
  <si>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</si>
  <si>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افق روشن بانک خاورمیانه</t>
  </si>
  <si>
    <t>سینا</t>
  </si>
  <si>
    <t>صندوق اهرمی موج-واحدهای عادی</t>
  </si>
  <si>
    <t>صندوق پالایشی یکم-سهام</t>
  </si>
  <si>
    <t>صندوق س اهرمی نارنج - واحدهای عادی صندوق</t>
  </si>
  <si>
    <t>صندوق س ثروت پویا-بخشی</t>
  </si>
  <si>
    <t>صندوق س سهامی بیدار-واحدهای عادی</t>
  </si>
  <si>
    <t>صندوق س صنایع مفید3- بخشی</t>
  </si>
  <si>
    <t>صندوق س. اهرمی کاریزما-واحد عادی</t>
  </si>
  <si>
    <t>صندوق س. بخشی کیان-ب</t>
  </si>
  <si>
    <t>صندوق س. طلای سرخ نوویرا</t>
  </si>
  <si>
    <t>صندوق س.بخشی پتروشیمی دماوند-ب</t>
  </si>
  <si>
    <t>صندوق س.بخشی صنایع پاداش-ب</t>
  </si>
  <si>
    <t>صندوق سرمایه گذاری بخشی صنایع آبان</t>
  </si>
  <si>
    <t>صندوق سهامی حفظ ارزش دماوند</t>
  </si>
  <si>
    <t>صندوق صبا</t>
  </si>
  <si>
    <t>طلوع بامداد مهرگان</t>
  </si>
  <si>
    <t>صندوق طلای عیار مفید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</si>
  <si>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</si>
  <si>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</si>
  <si>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</si>
  <si>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</si>
  <si>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</si>
  <si>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</si>
  <si>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</si>
  <si>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</si>
  <si>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</si>
  <si>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</si>
  <si>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</si>
  <si>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</si>
  <si>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</si>
  <si>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</si>
  <si>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</si>
  <si>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</si>
  <si>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خزانه-م3بودجه01-040520</t>
  </si>
  <si>
    <t>1401/05/18</t>
  </si>
  <si>
    <t>1404/05/20</t>
  </si>
  <si>
    <t>اسنادخزانه-م1بودجه02-050325</t>
  </si>
  <si>
    <t>1402/06/19</t>
  </si>
  <si>
    <t>1405/03/25</t>
  </si>
  <si>
    <t>اسنادخزانه-م4بودجه01-040917</t>
  </si>
  <si>
    <t>1401/12/08</t>
  </si>
  <si>
    <t>1404/09/17</t>
  </si>
  <si>
    <t>اسنادخزانه-م7بودجه01-040714</t>
  </si>
  <si>
    <t>1401/12/10</t>
  </si>
  <si>
    <t>1404/07/14</t>
  </si>
  <si>
    <t>اسنادخزانه-م8بودجه01-040728</t>
  </si>
  <si>
    <t>1401/12/28</t>
  </si>
  <si>
    <t>1404/07/28</t>
  </si>
  <si>
    <t>صکوک مرابحه دعبید12-3ماهه18%</t>
  </si>
  <si>
    <t>1400/12/25</t>
  </si>
  <si>
    <t>1404/12/25</t>
  </si>
  <si>
    <t>صکوک مرابحه صیدک404-3ماهه18%</t>
  </si>
  <si>
    <t>1400/04/01</t>
  </si>
  <si>
    <t>1404/04/01</t>
  </si>
  <si>
    <t>صکوک مرابحه فولاژ612-بدون ضامن</t>
  </si>
  <si>
    <t>1402/12/22</t>
  </si>
  <si>
    <t>1406/12/22</t>
  </si>
  <si>
    <t>مرابحه اتومبیل سازی فردا061023</t>
  </si>
  <si>
    <t>1402/10/23</t>
  </si>
  <si>
    <t>1406/10/23</t>
  </si>
  <si>
    <t>مرابحه بافندگی پرنیا060718</t>
  </si>
  <si>
    <t>1402/07/18</t>
  </si>
  <si>
    <t>1406/07/18</t>
  </si>
  <si>
    <t>مرابحه داروسازی روژین061116</t>
  </si>
  <si>
    <t>1402/11/16</t>
  </si>
  <si>
    <t>1406/11/16</t>
  </si>
  <si>
    <t>مرابحه عام دولت 166-ش.خ050419</t>
  </si>
  <si>
    <t>1403/04/19</t>
  </si>
  <si>
    <t>1405/04/19</t>
  </si>
  <si>
    <t>مرابحه عام دولت112-ش.خ 040408</t>
  </si>
  <si>
    <t>1401/06/08</t>
  </si>
  <si>
    <t>1404/04/08</t>
  </si>
  <si>
    <t>مرابحه عام دولت120-ش.خ040417</t>
  </si>
  <si>
    <t>1401/08/17</t>
  </si>
  <si>
    <t>1404/04/17</t>
  </si>
  <si>
    <t>مرابحه عام دولت127-ش.خ040623</t>
  </si>
  <si>
    <t>1401/12/23</t>
  </si>
  <si>
    <t>1404/06/23</t>
  </si>
  <si>
    <t>مرابحه عام دولت131-ش.خ040410</t>
  </si>
  <si>
    <t>1402/05/10</t>
  </si>
  <si>
    <t>1404/04/10</t>
  </si>
  <si>
    <t>مرابحه عام دولت143-ش.خ041009</t>
  </si>
  <si>
    <t>1402/08/09</t>
  </si>
  <si>
    <t>1404/10/09</t>
  </si>
  <si>
    <t>مرابحه عام دولت162-ش.خ050329</t>
  </si>
  <si>
    <t>1403/03/29</t>
  </si>
  <si>
    <t>1405/03/29</t>
  </si>
  <si>
    <t>مرابحه عام دولت191-ش.خ060328</t>
  </si>
  <si>
    <t>1403/09/28</t>
  </si>
  <si>
    <t>1406/03/28</t>
  </si>
  <si>
    <t>مرابحه عام دولت202-ش.خ060530</t>
  </si>
  <si>
    <t>1403/11/30</t>
  </si>
  <si>
    <t>1406/05/30</t>
  </si>
  <si>
    <t>مرابحه عام دولت203-ش.خ050807</t>
  </si>
  <si>
    <t>1403/12/07</t>
  </si>
  <si>
    <t>1405/08/07</t>
  </si>
  <si>
    <t>مرابحه عام دولت207-ش.خ060614</t>
  </si>
  <si>
    <t>1403/12/14</t>
  </si>
  <si>
    <t>1406/06/14</t>
  </si>
  <si>
    <t>مرابحه عام دولت211-ش.خ050528</t>
  </si>
  <si>
    <t>1403/12/28</t>
  </si>
  <si>
    <t>1405/05/28</t>
  </si>
  <si>
    <t>مرابحه عطرین نخ قم 070517</t>
  </si>
  <si>
    <t>1403/05/20</t>
  </si>
  <si>
    <t>1407/05/17</t>
  </si>
  <si>
    <t>مرابحه عام دولت221-ش.خ060830</t>
  </si>
  <si>
    <t>1406/08/30</t>
  </si>
  <si>
    <t>شهرداری تهران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</si>
  <si>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</si>
  <si>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</si>
  <si>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</si>
  <si>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</si>
  <si>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</si>
  <si>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</si>
  <si>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</si>
  <si>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</si>
  <si>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</si>
  <si>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</si>
  <si>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</si>
  <si>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-2.19%</t>
  </si>
  <si>
    <t>6.05%</t>
  </si>
  <si>
    <t>3.28%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</si>
  <si>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</si>
  <si>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</si>
  <si>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</si>
  <si>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</si>
  <si>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</si>
  <si>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</si>
  <si>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سینا بنیاد</t>
  </si>
  <si>
    <t>سپرده کوتاه مدت بانک سینا بنیاد</t>
  </si>
  <si>
    <t>سپرده کوتاه مدت بانک سامان آرژانتین</t>
  </si>
  <si>
    <t>حساب جاری بانک سامان آرژانتین</t>
  </si>
  <si>
    <t>سپرده کوتاه مدت بانک گردشگری  بهشتی</t>
  </si>
  <si>
    <t>سپرده کوتاه مدت بانک پاسارگاد میدان هفت تیر</t>
  </si>
  <si>
    <t>سپرده کوتاه مدت بانک خاورمیانه نیایش</t>
  </si>
  <si>
    <t>سپرده کوتاه مدت موسسه اعتباری ملل شیراز جنوبی</t>
  </si>
  <si>
    <t>سپرده بلند مدت بانک سامان آرژانتین</t>
  </si>
  <si>
    <t>سپرده کوتاه مدت بانک تجارت گاندی جنوبی</t>
  </si>
  <si>
    <t>سپرده کوتاه مدت بانک دی دروس</t>
  </si>
  <si>
    <t>سپرده کوتاه مدت بانک صادرات شکوفه</t>
  </si>
  <si>
    <t>سپرده کوتاه مدت بانک ملت گاندی</t>
  </si>
  <si>
    <t>سپرده کوتاه مدت بانک شهر نواب</t>
  </si>
  <si>
    <t>سپرده بلند مدت بانک صادرات شکوفه</t>
  </si>
  <si>
    <t>سپرده بلند مدت بانک ملت بهشتی</t>
  </si>
  <si>
    <t>سپرده بلند مدت بانک تجارت گاندی جنوبی</t>
  </si>
  <si>
    <t>سپرده بلند مدت بانک گردشگری سعادت اباد</t>
  </si>
  <si>
    <t>سپرده بلند مدت بانک دی مطهری</t>
  </si>
  <si>
    <t>سپرده بلند مدت موسسه اعتباری ملل شعبه شیراز جنوبی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</si>
  <si>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</si>
  <si>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</si>
  <si>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</si>
  <si>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</si>
  <si>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</si>
  <si>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</si>
  <si>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</si>
  <si>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</si>
  <si>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</si>
  <si>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</si>
  <si>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</si>
  <si>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</si>
  <si>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</si>
  <si>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</si>
  <si>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</si>
  <si>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</si>
  <si>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</si>
  <si>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</si>
  <si>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</si>
  <si>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</si>
  <si>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</si>
  <si>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</si>
  <si>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</si>
  <si>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</si>
  <si>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</si>
  <si>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بانک‌اقتصادنوین‌</t>
  </si>
  <si>
    <t>بانک ملت</t>
  </si>
  <si>
    <t>بانک صادرات ایران</t>
  </si>
  <si>
    <t>گروه توسعه مالی مهرآیندگان</t>
  </si>
  <si>
    <t>س. و خدمات مدیریت صند. ب کشوری</t>
  </si>
  <si>
    <t>-2-2</t>
  </si>
  <si>
    <t>درآمد حاصل از سرمایه­گذاری در واحدهای صندوق</t>
  </si>
  <si>
    <t>درآمد سود صندوق</t>
  </si>
  <si>
    <t>صندوق س. شاخصی کیان-س</t>
  </si>
  <si>
    <t>صندوق س بهین خودرو-بخشی</t>
  </si>
  <si>
    <t>صندوق س صنایع دایا3-بخشی</t>
  </si>
  <si>
    <t>صندوق مشترک سینا</t>
  </si>
  <si>
    <t>طلوع بامداد مهرگان صندوق</t>
  </si>
  <si>
    <t>افق روشن بانک خاورمیانه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</si>
  <si>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</si>
  <si>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</si>
  <si>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</si>
  <si>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</si>
  <si>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</si>
  <si>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</si>
  <si>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</si>
  <si>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</si>
  <si>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</si>
  <si>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</si>
  <si>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پاسداران</t>
  </si>
  <si>
    <t>سپرده بلند مدت بانک خاورمیانه نیایش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</si>
  <si>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</si>
  <si>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</si>
  <si>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</si>
  <si>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</si>
  <si>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</si>
  <si>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</si>
  <si>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</si>
  <si>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</si>
  <si>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</si>
  <si>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</si>
  <si>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</si>
  <si>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1404/04/28</t>
  </si>
  <si>
    <t>1404/03/11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</si>
  <si>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</si>
  <si>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</si>
  <si>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</si>
  <si>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</si>
  <si>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</si>
  <si>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</si>
  <si>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</si>
  <si>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</si>
  <si>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</si>
  <si>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</si>
  <si>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</si>
  <si>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</si>
  <si>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تصمیمات مدیریت</t>
  </si>
  <si>
    <t>انعقاد قرارداد</t>
  </si>
  <si>
    <t>سپرده بلند مدت بانک تجارت</t>
  </si>
  <si>
    <t>سپرده بلند مدت بانک دی</t>
  </si>
  <si>
    <t>سپرده بلند مدت بانک سامان</t>
  </si>
  <si>
    <t>سپرده بلند مدت بانک صادرات</t>
  </si>
  <si>
    <t>سپرده بلند مدت بانک گردشگری</t>
  </si>
  <si>
    <t>سپرده بلند مدت بانک ملت</t>
  </si>
  <si>
    <t>سپرده بلند مدت موسسه اعتباری ملل</t>
  </si>
  <si>
    <t>سپرده کوتاه مدت بانک پاسارگاد</t>
  </si>
  <si>
    <t>سپرده کوتاه مدت بانک تجارت</t>
  </si>
  <si>
    <t>سپرده کوتاه مدت بانک خاورمیانه</t>
  </si>
  <si>
    <t>سپرده کوتاه مدت بانک دی</t>
  </si>
  <si>
    <t>سپرده کوتاه مدت بانک سامان</t>
  </si>
  <si>
    <t>سپرده کوتاه مدت بانک سینا</t>
  </si>
  <si>
    <t>سپرده کوتاه مدت بانک شهر</t>
  </si>
  <si>
    <t>سپرده کوتاه مدت بانک صادرات</t>
  </si>
  <si>
    <t>سپرده کوتاه مدت بانک گردشگری</t>
  </si>
  <si>
    <t>سپرده کوتاه مدت بانک ملت</t>
  </si>
  <si>
    <t>سپرده کوتاه مدت موسسه اعتباری ملل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</si>
</sst>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5" formatCode="_ * #,##0_-_ ;_ * #,##0\-_ ;_ * &quot;-&quot;??_-_ ;_ @_ 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5" fillId="0" borderId="5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165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4" fontId="5" fillId="0" borderId="0" xfId="0" applyNumberFormat="1" applyFont="1" applyBorder="1" applyAlignment="1">
      <alignment horizontal="right" vertical="top"/>
    </xf>
    <xf numFmtId="3" fontId="7" fillId="0" borderId="0" xfId="0" applyNumberFormat="1" applyFont="1" applyAlignment="1">
      <alignment horizontal="left"/>
    </xf>
    <xf numFmtId="3" fontId="5" fillId="0" borderId="2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4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5" sqref="B15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27" t="s">
        <v>0</v>
      </c>
      <c r="B1" s="27"/>
      <c r="C1" s="27"/>
    </row>
    <row r="2" spans="1:3" ht="21.75" customHeight="1">
      <c r="A2" s="27" t="s">
        <v>1</v>
      </c>
      <c r="B2" s="27"/>
      <c r="C2" s="27"/>
    </row>
    <row r="3" spans="1:3" ht="21.75" customHeight="1">
      <c r="A3" s="27" t="s">
        <v>2</v>
      </c>
      <c r="B3" s="27"/>
      <c r="C3" s="27"/>
    </row>
    <row r="4" spans="1:3" ht="7.35" customHeight="1"/>
    <row r="5" spans="1:3" ht="123.6" customHeight="1">
      <c r="B5" s="28"/>
    </row>
    <row r="6" spans="1:3" ht="123.6" customHeight="1">
      <c r="B6" s="2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46"/>
  <sheetViews>
    <sheetView rightToLeft="1" topLeftCell="A27" workbookViewId="0">
      <selection activeCell="A40" sqref="A40:XFD52"/>
    </sheetView>
  </sheetViews>
  <sheetFormatPr defaultRowHeight="12.75"/>
  <cols>
    <col min="1" max="1" width="6.7109375" bestFit="1" customWidth="1"/>
    <col min="2" max="2" width="35.5703125" customWidth="1"/>
    <col min="3" max="3" width="1.28515625" customWidth="1"/>
    <col min="4" max="4" width="16" bestFit="1" customWidth="1"/>
    <col min="5" max="5" width="1.28515625" customWidth="1"/>
    <col min="6" max="6" width="19.28515625" bestFit="1" customWidth="1"/>
    <col min="7" max="7" width="1.28515625" customWidth="1"/>
    <col min="8" max="8" width="13.5703125" bestFit="1" customWidth="1"/>
    <col min="9" max="9" width="1.28515625" customWidth="1"/>
    <col min="10" max="10" width="15.7109375" bestFit="1" customWidth="1"/>
    <col min="11" max="11" width="1.28515625" customWidth="1"/>
    <col min="12" max="12" width="17.85546875" bestFit="1" customWidth="1"/>
    <col min="13" max="13" width="1.28515625" customWidth="1"/>
    <col min="14" max="14" width="15.85546875" bestFit="1" customWidth="1"/>
    <col min="15" max="15" width="1.28515625" customWidth="1"/>
    <col min="16" max="16" width="15" bestFit="1" customWidth="1"/>
    <col min="17" max="17" width="1.28515625" customWidth="1"/>
    <col min="18" max="18" width="17.5703125" bestFit="1" customWidth="1"/>
    <col min="19" max="19" width="0.28515625" customWidth="1"/>
    <col min="20" max="20" width="18.28515625" style="46" bestFit="1" customWidth="1"/>
  </cols>
  <sheetData>
    <row r="1" spans="1:21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1" ht="21.75" customHeight="1">
      <c r="A2" s="27" t="s">
        <v>188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1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1" ht="14.45" customHeight="1"/>
    <row r="5" spans="1:21" ht="14.45" customHeight="1">
      <c r="A5" s="1" t="s">
        <v>227</v>
      </c>
      <c r="B5" s="38" t="s">
        <v>228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21" ht="14.45" customHeight="1">
      <c r="D6" s="34" t="s">
        <v>207</v>
      </c>
      <c r="E6" s="34"/>
      <c r="F6" s="34"/>
      <c r="G6" s="34"/>
      <c r="H6" s="34"/>
      <c r="I6" s="34"/>
      <c r="J6" s="34"/>
      <c r="L6" s="34" t="s">
        <v>208</v>
      </c>
      <c r="M6" s="34"/>
      <c r="N6" s="34"/>
      <c r="O6" s="34"/>
      <c r="P6" s="34"/>
      <c r="Q6" s="34"/>
      <c r="R6" s="34"/>
    </row>
    <row r="7" spans="1:21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1" ht="14.45" customHeight="1">
      <c r="A8" s="34" t="s">
        <v>229</v>
      </c>
      <c r="B8" s="34"/>
      <c r="D8" s="2" t="s">
        <v>230</v>
      </c>
      <c r="F8" s="2" t="s">
        <v>211</v>
      </c>
      <c r="H8" s="2" t="s">
        <v>212</v>
      </c>
      <c r="J8" s="2" t="s">
        <v>29</v>
      </c>
      <c r="L8" s="2" t="s">
        <v>230</v>
      </c>
      <c r="N8" s="2" t="s">
        <v>211</v>
      </c>
      <c r="P8" s="2" t="s">
        <v>212</v>
      </c>
      <c r="R8" s="2" t="s">
        <v>29</v>
      </c>
    </row>
    <row r="9" spans="1:21" ht="21.75" customHeight="1">
      <c r="A9" s="23" t="s">
        <v>66</v>
      </c>
      <c r="B9" s="23"/>
      <c r="D9" s="6">
        <v>17910462369</v>
      </c>
      <c r="F9" s="6">
        <v>19173724133</v>
      </c>
      <c r="H9" s="6">
        <v>0</v>
      </c>
      <c r="J9" s="6">
        <v>37084186502</v>
      </c>
      <c r="L9" s="6">
        <v>70561024105</v>
      </c>
      <c r="N9" s="6">
        <v>86182776540</v>
      </c>
      <c r="P9" s="6">
        <v>0</v>
      </c>
      <c r="R9" s="6">
        <v>156743800645</v>
      </c>
      <c r="U9" s="47"/>
    </row>
    <row r="10" spans="1:21" ht="21.75" customHeight="1">
      <c r="A10" s="21" t="s">
        <v>106</v>
      </c>
      <c r="B10" s="21"/>
      <c r="D10" s="9">
        <v>41984357006</v>
      </c>
      <c r="F10" s="9">
        <v>7016566486</v>
      </c>
      <c r="H10" s="9">
        <v>0</v>
      </c>
      <c r="J10" s="9">
        <v>49000923492</v>
      </c>
      <c r="L10" s="9">
        <v>169196652912</v>
      </c>
      <c r="N10" s="9">
        <v>56006107272</v>
      </c>
      <c r="P10" s="9">
        <v>0</v>
      </c>
      <c r="R10" s="9">
        <v>225202760184</v>
      </c>
      <c r="U10" s="47"/>
    </row>
    <row r="11" spans="1:21" ht="21.75" customHeight="1">
      <c r="A11" s="21" t="s">
        <v>121</v>
      </c>
      <c r="B11" s="21"/>
      <c r="D11" s="9">
        <v>16645619465</v>
      </c>
      <c r="F11" s="9">
        <v>14407938087</v>
      </c>
      <c r="H11" s="9">
        <v>0</v>
      </c>
      <c r="J11" s="9">
        <v>31053557552</v>
      </c>
      <c r="L11" s="9">
        <v>67576201364</v>
      </c>
      <c r="N11" s="9">
        <v>36133099688</v>
      </c>
      <c r="P11" s="9">
        <v>0</v>
      </c>
      <c r="R11" s="9">
        <v>103709301052</v>
      </c>
      <c r="U11" s="47"/>
    </row>
    <row r="12" spans="1:21" ht="21.75" customHeight="1">
      <c r="A12" s="21" t="s">
        <v>73</v>
      </c>
      <c r="B12" s="21"/>
      <c r="D12" s="9">
        <v>0</v>
      </c>
      <c r="F12" s="9">
        <v>12167180299</v>
      </c>
      <c r="H12" s="9">
        <v>0</v>
      </c>
      <c r="J12" s="9">
        <v>12167180299</v>
      </c>
      <c r="L12" s="9">
        <v>0</v>
      </c>
      <c r="N12" s="9">
        <v>34705538481</v>
      </c>
      <c r="P12" s="9">
        <v>0</v>
      </c>
      <c r="R12" s="9">
        <v>34705538481</v>
      </c>
      <c r="U12" s="47"/>
    </row>
    <row r="13" spans="1:21" ht="21.75" customHeight="1">
      <c r="A13" s="21" t="s">
        <v>79</v>
      </c>
      <c r="B13" s="21"/>
      <c r="D13" s="9">
        <v>0</v>
      </c>
      <c r="F13" s="9">
        <v>7632536352</v>
      </c>
      <c r="H13" s="9">
        <v>0</v>
      </c>
      <c r="J13" s="9">
        <v>7632536352</v>
      </c>
      <c r="L13" s="9">
        <v>0</v>
      </c>
      <c r="N13" s="9">
        <v>22491794624</v>
      </c>
      <c r="P13" s="9">
        <v>0</v>
      </c>
      <c r="R13" s="9">
        <v>22491794624</v>
      </c>
      <c r="U13" s="47"/>
    </row>
    <row r="14" spans="1:21" ht="21.75" customHeight="1">
      <c r="A14" s="54" t="s">
        <v>130</v>
      </c>
      <c r="B14" s="54"/>
      <c r="D14" s="44">
        <v>35052959100</v>
      </c>
      <c r="F14" s="44">
        <v>21416117625</v>
      </c>
      <c r="H14" s="44">
        <v>0</v>
      </c>
      <c r="J14" s="44">
        <v>56469076725</v>
      </c>
      <c r="L14" s="44">
        <v>46085115928</v>
      </c>
      <c r="N14" s="44">
        <v>20939774375</v>
      </c>
      <c r="P14" s="44">
        <v>0</v>
      </c>
      <c r="R14" s="44">
        <v>67024890303</v>
      </c>
      <c r="U14" s="47"/>
    </row>
    <row r="15" spans="1:21" ht="21.75" customHeight="1">
      <c r="A15" s="21" t="s">
        <v>142</v>
      </c>
      <c r="B15" s="21"/>
      <c r="D15" s="9">
        <v>15857431687</v>
      </c>
      <c r="F15" s="9">
        <v>5017490415</v>
      </c>
      <c r="H15" s="9">
        <v>0</v>
      </c>
      <c r="J15" s="9">
        <v>20874922102</v>
      </c>
      <c r="L15" s="9">
        <v>62595777771</v>
      </c>
      <c r="N15" s="9">
        <v>19873997185</v>
      </c>
      <c r="P15" s="9">
        <v>0</v>
      </c>
      <c r="R15" s="9">
        <v>82469774956</v>
      </c>
      <c r="U15" s="47"/>
    </row>
    <row r="16" spans="1:21" ht="21.75" customHeight="1">
      <c r="A16" s="21" t="s">
        <v>76</v>
      </c>
      <c r="B16" s="21"/>
      <c r="D16" s="9">
        <v>0</v>
      </c>
      <c r="F16" s="9">
        <v>2412267698</v>
      </c>
      <c r="H16" s="9">
        <v>0</v>
      </c>
      <c r="J16" s="9">
        <v>2412267698</v>
      </c>
      <c r="L16" s="9">
        <v>0</v>
      </c>
      <c r="N16" s="9">
        <v>8929811179</v>
      </c>
      <c r="P16" s="9">
        <v>0</v>
      </c>
      <c r="R16" s="9">
        <v>8929811179</v>
      </c>
      <c r="U16" s="47"/>
    </row>
    <row r="17" spans="1:21" ht="21.75" customHeight="1">
      <c r="A17" s="21" t="s">
        <v>136</v>
      </c>
      <c r="B17" s="21"/>
      <c r="D17" s="9">
        <v>29782360596</v>
      </c>
      <c r="F17" s="9">
        <v>5540895531</v>
      </c>
      <c r="H17" s="9">
        <v>0</v>
      </c>
      <c r="J17" s="9">
        <v>35323256127</v>
      </c>
      <c r="L17" s="9">
        <v>43540296047</v>
      </c>
      <c r="N17" s="9">
        <v>6147908506</v>
      </c>
      <c r="P17" s="9">
        <v>0</v>
      </c>
      <c r="R17" s="9">
        <v>49688204553</v>
      </c>
      <c r="U17" s="47"/>
    </row>
    <row r="18" spans="1:21" ht="21.75" customHeight="1">
      <c r="A18" s="21" t="s">
        <v>70</v>
      </c>
      <c r="B18" s="21"/>
      <c r="D18" s="9">
        <v>0</v>
      </c>
      <c r="F18" s="9">
        <v>2044429380</v>
      </c>
      <c r="H18" s="9">
        <v>0</v>
      </c>
      <c r="J18" s="9">
        <v>2044429380</v>
      </c>
      <c r="L18" s="9">
        <v>0</v>
      </c>
      <c r="N18" s="9">
        <v>5533096944</v>
      </c>
      <c r="P18" s="9">
        <v>0</v>
      </c>
      <c r="R18" s="9">
        <v>5533096944</v>
      </c>
      <c r="U18" s="47"/>
    </row>
    <row r="19" spans="1:21" ht="21.75" customHeight="1">
      <c r="A19" s="21" t="s">
        <v>82</v>
      </c>
      <c r="B19" s="21"/>
      <c r="D19" s="9">
        <v>0</v>
      </c>
      <c r="F19" s="9">
        <v>1649697308</v>
      </c>
      <c r="H19" s="9">
        <v>0</v>
      </c>
      <c r="J19" s="9">
        <v>1649697308</v>
      </c>
      <c r="L19" s="9">
        <v>0</v>
      </c>
      <c r="N19" s="9">
        <v>4679764179</v>
      </c>
      <c r="P19" s="9">
        <v>0</v>
      </c>
      <c r="R19" s="9">
        <v>4679764179</v>
      </c>
      <c r="U19" s="47"/>
    </row>
    <row r="20" spans="1:21" ht="21.75" customHeight="1">
      <c r="A20" s="21" t="s">
        <v>85</v>
      </c>
      <c r="B20" s="21"/>
      <c r="D20" s="9">
        <v>0</v>
      </c>
      <c r="F20" s="9">
        <v>872289868</v>
      </c>
      <c r="H20" s="9">
        <v>0</v>
      </c>
      <c r="J20" s="9">
        <v>872289868</v>
      </c>
      <c r="L20" s="9">
        <v>0</v>
      </c>
      <c r="N20" s="9">
        <v>2150058231</v>
      </c>
      <c r="P20" s="9">
        <v>0</v>
      </c>
      <c r="R20" s="9">
        <v>2150058231</v>
      </c>
      <c r="U20" s="47"/>
    </row>
    <row r="21" spans="1:21" ht="21.75" customHeight="1">
      <c r="A21" s="21" t="s">
        <v>133</v>
      </c>
      <c r="B21" s="21"/>
      <c r="D21" s="9">
        <v>38409465955</v>
      </c>
      <c r="F21" s="9">
        <v>0</v>
      </c>
      <c r="H21" s="9">
        <v>0</v>
      </c>
      <c r="J21" s="9">
        <v>38409465955</v>
      </c>
      <c r="L21" s="9">
        <v>109845549288</v>
      </c>
      <c r="N21" s="9">
        <v>1681823615</v>
      </c>
      <c r="P21" s="9">
        <v>0</v>
      </c>
      <c r="R21" s="9">
        <v>111527372903</v>
      </c>
      <c r="U21" s="47"/>
    </row>
    <row r="22" spans="1:21" ht="21.75" customHeight="1">
      <c r="A22" s="54" t="s">
        <v>124</v>
      </c>
      <c r="B22" s="54"/>
      <c r="D22" s="44">
        <v>9347732675</v>
      </c>
      <c r="F22" s="44">
        <v>-5938540944</v>
      </c>
      <c r="H22" s="44">
        <v>0</v>
      </c>
      <c r="J22" s="44">
        <v>3409191732</v>
      </c>
      <c r="L22" s="44">
        <v>41874808043</v>
      </c>
      <c r="N22" s="44">
        <v>343115699</v>
      </c>
      <c r="P22" s="44">
        <v>0</v>
      </c>
      <c r="R22" s="44">
        <v>42217923742</v>
      </c>
      <c r="U22" s="47"/>
    </row>
    <row r="23" spans="1:21" ht="21.75" customHeight="1">
      <c r="A23" s="21" t="s">
        <v>115</v>
      </c>
      <c r="B23" s="21"/>
      <c r="D23" s="9">
        <v>155889337</v>
      </c>
      <c r="F23" s="9">
        <v>139974625</v>
      </c>
      <c r="H23" s="9">
        <v>0</v>
      </c>
      <c r="J23" s="9">
        <v>295863962</v>
      </c>
      <c r="L23" s="9">
        <v>595816454</v>
      </c>
      <c r="N23" s="9">
        <v>267251552</v>
      </c>
      <c r="P23" s="9">
        <v>0</v>
      </c>
      <c r="R23" s="9">
        <v>863068006</v>
      </c>
      <c r="U23" s="47"/>
    </row>
    <row r="24" spans="1:21" ht="21.75" customHeight="1">
      <c r="A24" s="54" t="s">
        <v>118</v>
      </c>
      <c r="B24" s="54"/>
      <c r="D24" s="44">
        <v>1531859976</v>
      </c>
      <c r="F24" s="44">
        <v>-2462053671</v>
      </c>
      <c r="H24" s="44">
        <v>6025162500</v>
      </c>
      <c r="J24" s="44">
        <v>7557022476</v>
      </c>
      <c r="L24" s="44">
        <v>14847123157</v>
      </c>
      <c r="N24" s="44">
        <v>0</v>
      </c>
      <c r="P24" s="44">
        <v>6025162500</v>
      </c>
      <c r="R24" s="44">
        <v>20872285657</v>
      </c>
      <c r="U24" s="47"/>
    </row>
    <row r="25" spans="1:21" ht="21.75" customHeight="1">
      <c r="A25" s="21" t="s">
        <v>112</v>
      </c>
      <c r="B25" s="21"/>
      <c r="D25" s="9">
        <v>85456900</v>
      </c>
      <c r="F25" s="9">
        <v>-244455684</v>
      </c>
      <c r="H25" s="9">
        <v>396240997</v>
      </c>
      <c r="J25" s="9">
        <v>481697897</v>
      </c>
      <c r="L25" s="9">
        <v>556681978</v>
      </c>
      <c r="N25" s="9">
        <v>0</v>
      </c>
      <c r="P25" s="9">
        <v>396240997</v>
      </c>
      <c r="R25" s="9">
        <v>952922975</v>
      </c>
      <c r="U25" s="47"/>
    </row>
    <row r="26" spans="1:21" ht="21.75" customHeight="1">
      <c r="A26" s="54" t="s">
        <v>109</v>
      </c>
      <c r="B26" s="54"/>
      <c r="D26" s="44">
        <v>38691551</v>
      </c>
      <c r="F26" s="44">
        <v>-169726432</v>
      </c>
      <c r="H26" s="44">
        <v>348230786</v>
      </c>
      <c r="J26" s="44">
        <v>386922337</v>
      </c>
      <c r="L26" s="44">
        <v>530994062</v>
      </c>
      <c r="N26" s="44">
        <v>0</v>
      </c>
      <c r="P26" s="44">
        <v>348230786</v>
      </c>
      <c r="R26" s="44">
        <v>879224848</v>
      </c>
      <c r="U26" s="47"/>
    </row>
    <row r="27" spans="1:21" ht="21.75" customHeight="1">
      <c r="A27" s="21" t="s">
        <v>91</v>
      </c>
      <c r="B27" s="21"/>
      <c r="D27" s="9">
        <v>66842476</v>
      </c>
      <c r="F27" s="9">
        <v>-239916507</v>
      </c>
      <c r="H27" s="9">
        <v>206885371</v>
      </c>
      <c r="J27" s="9">
        <v>273727847</v>
      </c>
      <c r="L27" s="9">
        <v>380420196</v>
      </c>
      <c r="N27" s="9">
        <v>0</v>
      </c>
      <c r="P27" s="9">
        <v>206885371</v>
      </c>
      <c r="R27" s="9">
        <v>587305567</v>
      </c>
      <c r="U27" s="47"/>
    </row>
    <row r="28" spans="1:21" ht="21.75" customHeight="1">
      <c r="A28" s="21" t="s">
        <v>231</v>
      </c>
      <c r="B28" s="21"/>
      <c r="D28" s="9">
        <v>0</v>
      </c>
      <c r="F28" s="9">
        <v>0</v>
      </c>
      <c r="H28" s="9">
        <v>0</v>
      </c>
      <c r="J28" s="9">
        <v>0</v>
      </c>
      <c r="L28" s="9">
        <v>0</v>
      </c>
      <c r="N28" s="9">
        <v>0</v>
      </c>
      <c r="P28" s="9">
        <v>37163078659</v>
      </c>
      <c r="R28" s="9">
        <v>37163078659</v>
      </c>
      <c r="U28" s="47"/>
    </row>
    <row r="29" spans="1:21" ht="21.75" customHeight="1">
      <c r="A29" s="21" t="s">
        <v>147</v>
      </c>
      <c r="B29" s="21"/>
      <c r="D29" s="9">
        <v>79744629555</v>
      </c>
      <c r="F29" s="9">
        <v>0</v>
      </c>
      <c r="H29" s="9">
        <v>0</v>
      </c>
      <c r="J29" s="9">
        <v>79744629555</v>
      </c>
      <c r="L29" s="9">
        <v>282221351940</v>
      </c>
      <c r="N29" s="9">
        <v>0</v>
      </c>
      <c r="P29" s="9">
        <v>0</v>
      </c>
      <c r="R29" s="9">
        <v>282221351940</v>
      </c>
      <c r="U29" s="47"/>
    </row>
    <row r="30" spans="1:21" ht="21.75" customHeight="1">
      <c r="A30" s="21" t="s">
        <v>88</v>
      </c>
      <c r="B30" s="21"/>
      <c r="D30" s="9">
        <v>2830215669</v>
      </c>
      <c r="F30" s="9">
        <v>0</v>
      </c>
      <c r="H30" s="9">
        <v>0</v>
      </c>
      <c r="J30" s="9">
        <v>2830215669</v>
      </c>
      <c r="L30" s="9">
        <v>11450295734</v>
      </c>
      <c r="N30" s="9">
        <v>0</v>
      </c>
      <c r="P30" s="9">
        <v>0</v>
      </c>
      <c r="R30" s="9">
        <v>11450295734</v>
      </c>
      <c r="U30" s="47"/>
    </row>
    <row r="31" spans="1:21" ht="21.75" customHeight="1">
      <c r="A31" s="54" t="s">
        <v>145</v>
      </c>
      <c r="B31" s="54"/>
      <c r="D31" s="44">
        <v>0</v>
      </c>
      <c r="F31" s="44">
        <v>-130535377</v>
      </c>
      <c r="H31" s="44">
        <v>0</v>
      </c>
      <c r="J31" s="44">
        <v>-130535376</v>
      </c>
      <c r="L31" s="44">
        <v>0</v>
      </c>
      <c r="N31" s="44">
        <v>-130535377</v>
      </c>
      <c r="P31" s="44">
        <v>0</v>
      </c>
      <c r="R31" s="44">
        <v>-130535376</v>
      </c>
      <c r="U31" s="47"/>
    </row>
    <row r="32" spans="1:21" ht="21.75" customHeight="1">
      <c r="A32" s="21" t="s">
        <v>139</v>
      </c>
      <c r="B32" s="21"/>
      <c r="D32" s="9">
        <v>5477778363</v>
      </c>
      <c r="F32" s="9">
        <v>-1097051123</v>
      </c>
      <c r="H32" s="9">
        <v>0</v>
      </c>
      <c r="J32" s="9">
        <v>4380727241</v>
      </c>
      <c r="L32" s="9">
        <v>10079604694</v>
      </c>
      <c r="N32" s="9">
        <v>-765913444</v>
      </c>
      <c r="P32" s="9">
        <v>0</v>
      </c>
      <c r="R32" s="9">
        <v>9313691251</v>
      </c>
      <c r="U32" s="47"/>
    </row>
    <row r="33" spans="1:21" ht="21.75" customHeight="1">
      <c r="A33" s="21" t="s">
        <v>100</v>
      </c>
      <c r="B33" s="21"/>
      <c r="D33" s="9">
        <v>4379160597</v>
      </c>
      <c r="F33" s="9">
        <v>0</v>
      </c>
      <c r="H33" s="9">
        <v>0</v>
      </c>
      <c r="J33" s="9">
        <v>4379160597</v>
      </c>
      <c r="L33" s="9">
        <v>17476214644</v>
      </c>
      <c r="N33" s="9">
        <v>-17869460573</v>
      </c>
      <c r="P33" s="9">
        <v>0</v>
      </c>
      <c r="R33" s="9">
        <v>-393245928</v>
      </c>
      <c r="U33" s="47"/>
    </row>
    <row r="34" spans="1:21" ht="21.75" customHeight="1">
      <c r="A34" s="21" t="s">
        <v>103</v>
      </c>
      <c r="B34" s="21"/>
      <c r="D34" s="9">
        <v>8546915343</v>
      </c>
      <c r="F34" s="9">
        <v>0</v>
      </c>
      <c r="H34" s="9">
        <v>0</v>
      </c>
      <c r="J34" s="9">
        <v>8546915343</v>
      </c>
      <c r="L34" s="9">
        <v>33853260614</v>
      </c>
      <c r="N34" s="9">
        <v>-29994562500</v>
      </c>
      <c r="P34" s="9">
        <v>0</v>
      </c>
      <c r="R34" s="9">
        <v>3858698114</v>
      </c>
      <c r="U34" s="47"/>
    </row>
    <row r="35" spans="1:21" ht="21.75" customHeight="1">
      <c r="A35" s="21" t="s">
        <v>97</v>
      </c>
      <c r="B35" s="21"/>
      <c r="D35" s="9">
        <v>10872445949</v>
      </c>
      <c r="F35" s="9">
        <v>0</v>
      </c>
      <c r="H35" s="9">
        <v>0</v>
      </c>
      <c r="J35" s="9">
        <v>10872445949</v>
      </c>
      <c r="L35" s="9">
        <v>43048784544</v>
      </c>
      <c r="N35" s="9">
        <v>-39992750000</v>
      </c>
      <c r="P35" s="9">
        <v>0</v>
      </c>
      <c r="R35" s="9">
        <v>3056034544</v>
      </c>
      <c r="U35" s="47"/>
    </row>
    <row r="36" spans="1:21" ht="21.75" customHeight="1">
      <c r="A36" s="21" t="s">
        <v>94</v>
      </c>
      <c r="B36" s="21"/>
      <c r="D36" s="9">
        <v>12301855929</v>
      </c>
      <c r="F36" s="9">
        <v>0</v>
      </c>
      <c r="H36" s="9">
        <v>0</v>
      </c>
      <c r="J36" s="9">
        <v>12301855929</v>
      </c>
      <c r="L36" s="9">
        <v>49995964131</v>
      </c>
      <c r="N36" s="9">
        <v>-41946395837</v>
      </c>
      <c r="P36" s="9">
        <v>0</v>
      </c>
      <c r="R36" s="9">
        <v>8049568294</v>
      </c>
      <c r="U36" s="47"/>
    </row>
    <row r="37" spans="1:21" ht="21.75" customHeight="1">
      <c r="A37" s="20" t="s">
        <v>127</v>
      </c>
      <c r="B37" s="20"/>
      <c r="D37" s="13">
        <v>22017332926</v>
      </c>
      <c r="F37" s="13">
        <v>14057671585</v>
      </c>
      <c r="H37" s="13">
        <v>0</v>
      </c>
      <c r="J37" s="13">
        <v>36075004511</v>
      </c>
      <c r="L37" s="13">
        <v>97011288135</v>
      </c>
      <c r="N37" s="13">
        <v>-67497883791</v>
      </c>
      <c r="P37" s="13">
        <v>0</v>
      </c>
      <c r="R37" s="13">
        <v>29513404345</v>
      </c>
      <c r="U37" s="47"/>
    </row>
    <row r="38" spans="1:21" ht="21.75" customHeight="1" thickBot="1">
      <c r="A38" s="33" t="s">
        <v>29</v>
      </c>
      <c r="B38" s="33"/>
      <c r="D38" s="16">
        <f>SUM(D9:D37)</f>
        <v>353039463424</v>
      </c>
      <c r="F38" s="16">
        <f>SUM(F9:F37)</f>
        <v>103266499654</v>
      </c>
      <c r="H38" s="16">
        <f>SUM(H9:H37)</f>
        <v>6976519654</v>
      </c>
      <c r="J38" s="16">
        <f>SUM(J9:J37)</f>
        <v>466398635029</v>
      </c>
      <c r="L38" s="16">
        <f>SUM(L9:L37)</f>
        <v>1173323225741</v>
      </c>
      <c r="N38" s="16">
        <f>SUM(N9:N37)</f>
        <v>107868416548</v>
      </c>
      <c r="P38" s="16">
        <f>SUM(P9:P37)</f>
        <v>44139598313</v>
      </c>
      <c r="R38" s="16">
        <f>SUM(R9:R37)</f>
        <v>1325331240606</v>
      </c>
    </row>
    <row r="42" spans="1:21">
      <c r="F42" s="46"/>
    </row>
    <row r="43" spans="1:21">
      <c r="F43" s="46"/>
    </row>
    <row r="45" spans="1:21">
      <c r="F45" s="47"/>
    </row>
    <row r="46" spans="1:21">
      <c r="F46" s="47"/>
    </row>
  </sheetData>
  <sortState xmlns:xlrd2="http://schemas.microsoft.com/office/spreadsheetml/2017/richdata2" ref="A9:R37">
    <sortCondition descending="1" ref="N9:N37"/>
  </sortState>
  <mergeCells count="8">
    <mergeCell ref="A1:R1"/>
    <mergeCell ref="A2:R2"/>
    <mergeCell ref="A3:R3"/>
    <mergeCell ref="B5:R5"/>
    <mergeCell ref="D6:J6"/>
    <mergeCell ref="L6:R6"/>
    <mergeCell ref="A8:B8"/>
    <mergeCell ref="A38:B38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4"/>
  <sheetViews>
    <sheetView rightToLeft="1" topLeftCell="A27" workbookViewId="0">
      <selection activeCell="D15" sqref="D1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hidden="1" customWidth="1"/>
    <col min="6" max="6" width="20.7109375" hidden="1" customWidth="1"/>
    <col min="7" max="7" width="1.28515625" customWidth="1"/>
    <col min="8" max="8" width="19.42578125" customWidth="1"/>
    <col min="9" max="9" width="1.28515625" customWidth="1"/>
    <col min="10" max="10" width="19.42578125" hidden="1" customWidth="1"/>
    <col min="11" max="11" width="0.28515625" customWidth="1"/>
  </cols>
  <sheetData>
    <row r="1" spans="1:10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>
      <c r="A2" s="27" t="s">
        <v>188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/>
    <row r="5" spans="1:10" ht="14.45" customHeight="1">
      <c r="A5" s="1" t="s">
        <v>232</v>
      </c>
      <c r="B5" s="38" t="s">
        <v>233</v>
      </c>
      <c r="C5" s="38"/>
      <c r="D5" s="38"/>
      <c r="E5" s="38"/>
      <c r="F5" s="38"/>
      <c r="G5" s="38"/>
      <c r="H5" s="38"/>
      <c r="I5" s="38"/>
      <c r="J5" s="38"/>
    </row>
    <row r="6" spans="1:10" ht="14.45" customHeight="1">
      <c r="D6" s="34" t="s">
        <v>207</v>
      </c>
      <c r="E6" s="34"/>
      <c r="F6" s="34"/>
      <c r="H6" s="34" t="s">
        <v>208</v>
      </c>
      <c r="I6" s="34"/>
      <c r="J6" s="34"/>
    </row>
    <row r="7" spans="1:10" ht="42">
      <c r="A7" s="22" t="s">
        <v>234</v>
      </c>
      <c r="B7" s="22"/>
      <c r="D7" s="19" t="s">
        <v>235</v>
      </c>
      <c r="E7" s="3"/>
      <c r="F7" s="19" t="s">
        <v>236</v>
      </c>
      <c r="H7" s="19" t="s">
        <v>235</v>
      </c>
      <c r="I7" s="3"/>
      <c r="J7" s="19" t="s">
        <v>236</v>
      </c>
    </row>
    <row r="8" spans="1:10" ht="21.75" customHeight="1">
      <c r="A8" s="23" t="s">
        <v>237</v>
      </c>
      <c r="B8" s="23"/>
      <c r="D8" s="9">
        <v>0</v>
      </c>
      <c r="F8" s="10"/>
      <c r="H8" s="9">
        <v>362712329</v>
      </c>
      <c r="J8" s="7"/>
    </row>
    <row r="9" spans="1:10" ht="21.75" customHeight="1">
      <c r="A9" s="21" t="s">
        <v>184</v>
      </c>
      <c r="B9" s="21"/>
      <c r="D9" s="9">
        <v>82133418678</v>
      </c>
      <c r="F9" s="10"/>
      <c r="H9" s="9">
        <v>347753213729</v>
      </c>
      <c r="J9" s="10"/>
    </row>
    <row r="10" spans="1:10" ht="21.75" customHeight="1">
      <c r="A10" s="21" t="s">
        <v>238</v>
      </c>
      <c r="B10" s="21"/>
      <c r="D10" s="9">
        <v>0</v>
      </c>
      <c r="F10" s="10"/>
      <c r="H10" s="9">
        <v>4367544638</v>
      </c>
      <c r="J10" s="10"/>
    </row>
    <row r="11" spans="1:10" ht="21.75" customHeight="1">
      <c r="A11" s="21" t="s">
        <v>186</v>
      </c>
      <c r="B11" s="21"/>
      <c r="D11" s="9">
        <v>24308212665</v>
      </c>
      <c r="F11" s="10"/>
      <c r="H11" s="9">
        <v>84280188657</v>
      </c>
      <c r="J11" s="10"/>
    </row>
    <row r="12" spans="1:10" ht="21.75" customHeight="1">
      <c r="A12" s="21" t="s">
        <v>176</v>
      </c>
      <c r="B12" s="21"/>
      <c r="D12" s="9">
        <v>259465753</v>
      </c>
      <c r="F12" s="10"/>
      <c r="H12" s="9">
        <v>1037863012</v>
      </c>
      <c r="J12" s="10"/>
    </row>
    <row r="13" spans="1:10" ht="21.75" customHeight="1">
      <c r="A13" s="21" t="s">
        <v>182</v>
      </c>
      <c r="B13" s="21"/>
      <c r="D13" s="9">
        <v>81890581204</v>
      </c>
      <c r="F13" s="10"/>
      <c r="H13" s="9">
        <v>231448072210</v>
      </c>
      <c r="J13" s="10"/>
    </row>
    <row r="14" spans="1:10" ht="21.75" customHeight="1">
      <c r="A14" s="21" t="s">
        <v>185</v>
      </c>
      <c r="B14" s="21"/>
      <c r="D14" s="9">
        <v>98091699696</v>
      </c>
      <c r="F14" s="10"/>
      <c r="H14" s="9">
        <v>370865770656</v>
      </c>
      <c r="J14" s="10"/>
    </row>
    <row r="15" spans="1:10" ht="21.75" customHeight="1">
      <c r="A15" s="21" t="s">
        <v>183</v>
      </c>
      <c r="B15" s="21"/>
      <c r="D15" s="9">
        <v>64213698601</v>
      </c>
      <c r="F15" s="10"/>
      <c r="H15" s="9">
        <v>260360659458</v>
      </c>
      <c r="J15" s="10"/>
    </row>
    <row r="16" spans="1:10" ht="21.75" customHeight="1">
      <c r="A16" s="21" t="s">
        <v>187</v>
      </c>
      <c r="B16" s="21"/>
      <c r="D16" s="9">
        <v>95570757951</v>
      </c>
      <c r="F16" s="10"/>
      <c r="H16" s="9">
        <v>282056872114</v>
      </c>
      <c r="J16" s="10"/>
    </row>
    <row r="17" spans="1:10" ht="21.75" customHeight="1">
      <c r="A17" s="21" t="s">
        <v>173</v>
      </c>
      <c r="B17" s="21"/>
      <c r="D17" s="9">
        <v>0</v>
      </c>
      <c r="F17" s="10"/>
      <c r="H17" s="9">
        <v>3079100</v>
      </c>
      <c r="J17" s="10"/>
    </row>
    <row r="18" spans="1:10" ht="21.75" customHeight="1">
      <c r="A18" s="21" t="s">
        <v>177</v>
      </c>
      <c r="B18" s="21"/>
      <c r="D18" s="9">
        <v>311765</v>
      </c>
      <c r="F18" s="10"/>
      <c r="H18" s="9">
        <v>24395256</v>
      </c>
      <c r="J18" s="10"/>
    </row>
    <row r="19" spans="1:10" ht="21.75" customHeight="1">
      <c r="A19" s="21" t="s">
        <v>174</v>
      </c>
      <c r="B19" s="21"/>
      <c r="D19" s="9">
        <v>55549</v>
      </c>
      <c r="F19" s="10"/>
      <c r="H19" s="9">
        <v>66970</v>
      </c>
      <c r="J19" s="10"/>
    </row>
    <row r="20" spans="1:10" ht="21.75" customHeight="1">
      <c r="A20" s="21" t="s">
        <v>178</v>
      </c>
      <c r="B20" s="21"/>
      <c r="D20" s="9">
        <v>1119328</v>
      </c>
      <c r="F20" s="10"/>
      <c r="H20" s="9">
        <v>5578989</v>
      </c>
      <c r="J20" s="10"/>
    </row>
    <row r="21" spans="1:10" ht="21.75" customHeight="1">
      <c r="A21" s="21" t="s">
        <v>170</v>
      </c>
      <c r="B21" s="21"/>
      <c r="D21" s="9">
        <v>1360206</v>
      </c>
      <c r="F21" s="10"/>
      <c r="H21" s="9">
        <v>6085842</v>
      </c>
      <c r="J21" s="10"/>
    </row>
    <row r="22" spans="1:10" ht="21.75" customHeight="1">
      <c r="A22" s="21" t="s">
        <v>169</v>
      </c>
      <c r="B22" s="21"/>
      <c r="D22" s="9">
        <v>340392</v>
      </c>
      <c r="F22" s="10"/>
      <c r="H22" s="9">
        <v>1342284</v>
      </c>
      <c r="J22" s="10"/>
    </row>
    <row r="23" spans="1:10" ht="21.75" customHeight="1">
      <c r="A23" s="21" t="s">
        <v>181</v>
      </c>
      <c r="B23" s="21"/>
      <c r="D23" s="9">
        <v>21990</v>
      </c>
      <c r="F23" s="10"/>
      <c r="H23" s="9">
        <v>72371</v>
      </c>
      <c r="J23" s="10"/>
    </row>
    <row r="24" spans="1:10" ht="21.75" customHeight="1">
      <c r="A24" s="21" t="s">
        <v>179</v>
      </c>
      <c r="B24" s="21"/>
      <c r="D24" s="9">
        <v>21981</v>
      </c>
      <c r="F24" s="10"/>
      <c r="H24" s="9">
        <v>609898</v>
      </c>
      <c r="J24" s="10"/>
    </row>
    <row r="25" spans="1:10" ht="21.75" customHeight="1">
      <c r="A25" s="21" t="s">
        <v>172</v>
      </c>
      <c r="B25" s="21"/>
      <c r="D25" s="9">
        <v>0</v>
      </c>
      <c r="F25" s="10"/>
      <c r="H25" s="9">
        <v>113742</v>
      </c>
      <c r="J25" s="10"/>
    </row>
    <row r="26" spans="1:10" ht="21.75" customHeight="1">
      <c r="A26" s="21" t="s">
        <v>180</v>
      </c>
      <c r="B26" s="21"/>
      <c r="D26" s="9">
        <v>8734</v>
      </c>
      <c r="F26" s="10"/>
      <c r="H26" s="9">
        <v>59073</v>
      </c>
      <c r="J26" s="10"/>
    </row>
    <row r="27" spans="1:10" ht="21.75" customHeight="1">
      <c r="A27" s="20" t="s">
        <v>175</v>
      </c>
      <c r="B27" s="20"/>
      <c r="D27" s="13">
        <v>18343</v>
      </c>
      <c r="F27" s="14"/>
      <c r="H27" s="13">
        <v>81818</v>
      </c>
      <c r="J27" s="14"/>
    </row>
    <row r="28" spans="1:10" ht="21.75" customHeight="1">
      <c r="A28" s="33" t="s">
        <v>29</v>
      </c>
      <c r="B28" s="33"/>
      <c r="D28" s="16">
        <f>SUM(D8:D27)</f>
        <v>446471092836</v>
      </c>
      <c r="F28" s="16"/>
      <c r="H28" s="16">
        <f>SUM(H8:H27)</f>
        <v>1582574382146</v>
      </c>
      <c r="J28" s="16"/>
    </row>
    <row r="32" spans="1:10" ht="18.75">
      <c r="D32" s="9"/>
      <c r="F32" s="9"/>
      <c r="H32" s="9"/>
    </row>
    <row r="34" spans="4:8">
      <c r="D34" s="26"/>
      <c r="H34" s="26"/>
    </row>
  </sheetData>
  <sortState xmlns:xlrd2="http://schemas.microsoft.com/office/spreadsheetml/2017/richdata2" ref="A8:J27">
    <sortCondition ref="A8:A27"/>
  </sortState>
  <mergeCells count="7">
    <mergeCell ref="A28:B28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50" sqref="F5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27" t="s">
        <v>0</v>
      </c>
      <c r="B1" s="27"/>
      <c r="C1" s="27"/>
      <c r="D1" s="27"/>
      <c r="E1" s="27"/>
      <c r="F1" s="27"/>
    </row>
    <row r="2" spans="1:6" ht="21.75" customHeight="1">
      <c r="A2" s="27" t="s">
        <v>188</v>
      </c>
      <c r="B2" s="27"/>
      <c r="C2" s="27"/>
      <c r="D2" s="27"/>
      <c r="E2" s="27"/>
      <c r="F2" s="27"/>
    </row>
    <row r="3" spans="1:6" ht="21.75" customHeight="1">
      <c r="A3" s="27" t="s">
        <v>2</v>
      </c>
      <c r="B3" s="27"/>
      <c r="C3" s="27"/>
      <c r="D3" s="27"/>
      <c r="E3" s="27"/>
      <c r="F3" s="27"/>
    </row>
    <row r="4" spans="1:6" ht="14.45" customHeight="1"/>
    <row r="5" spans="1:6" ht="29.1" customHeight="1">
      <c r="A5" s="1" t="s">
        <v>239</v>
      </c>
      <c r="B5" s="38" t="s">
        <v>203</v>
      </c>
      <c r="C5" s="38"/>
      <c r="D5" s="38"/>
      <c r="E5" s="38"/>
      <c r="F5" s="38"/>
    </row>
    <row r="6" spans="1:6" ht="14.45" customHeight="1">
      <c r="D6" s="2" t="s">
        <v>207</v>
      </c>
      <c r="F6" s="2" t="s">
        <v>9</v>
      </c>
    </row>
    <row r="7" spans="1:6" ht="14.45" customHeight="1">
      <c r="A7" s="34" t="s">
        <v>203</v>
      </c>
      <c r="B7" s="34"/>
      <c r="D7" s="4" t="s">
        <v>165</v>
      </c>
      <c r="F7" s="4" t="s">
        <v>165</v>
      </c>
    </row>
    <row r="8" spans="1:6" ht="21.75" customHeight="1">
      <c r="A8" s="35" t="s">
        <v>203</v>
      </c>
      <c r="B8" s="35"/>
      <c r="D8" s="6">
        <v>0</v>
      </c>
      <c r="F8" s="6">
        <v>0</v>
      </c>
    </row>
    <row r="9" spans="1:6" ht="21.75" customHeight="1">
      <c r="A9" s="29" t="s">
        <v>240</v>
      </c>
      <c r="B9" s="29"/>
      <c r="D9" s="9">
        <v>0</v>
      </c>
      <c r="F9" s="9">
        <v>1138691830</v>
      </c>
    </row>
    <row r="10" spans="1:6" ht="21.75" customHeight="1">
      <c r="A10" s="31" t="s">
        <v>241</v>
      </c>
      <c r="B10" s="31"/>
      <c r="D10" s="13">
        <v>14941317</v>
      </c>
      <c r="F10" s="13">
        <v>106462486</v>
      </c>
    </row>
    <row r="11" spans="1:6" ht="21.75" customHeight="1">
      <c r="A11" s="33" t="s">
        <v>29</v>
      </c>
      <c r="B11" s="33"/>
      <c r="D11" s="16">
        <v>14941317</v>
      </c>
      <c r="F11" s="16">
        <v>1245154316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9"/>
  <sheetViews>
    <sheetView rightToLeft="1" workbookViewId="0">
      <selection activeCell="A14" sqref="A14:XFD22"/>
    </sheetView>
  </sheetViews>
  <sheetFormatPr defaultRowHeight="12.75"/>
  <cols>
    <col min="1" max="1" width="2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3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15.5703125" customWidth="1"/>
    <col min="14" max="14" width="1.28515625" customWidth="1"/>
    <col min="15" max="15" width="13.85546875" bestFit="1" customWidth="1"/>
    <col min="16" max="16" width="1.28515625" customWidth="1"/>
    <col min="17" max="17" width="14.5703125" bestFit="1" customWidth="1"/>
    <col min="18" max="18" width="1.28515625" customWidth="1"/>
    <col min="19" max="19" width="15.5703125" customWidth="1"/>
    <col min="20" max="20" width="0.28515625" customWidth="1"/>
    <col min="21" max="21" width="11.7109375" bestFit="1" customWidth="1"/>
  </cols>
  <sheetData>
    <row r="1" spans="1:21" ht="25.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1" ht="25.5">
      <c r="A2" s="27" t="s">
        <v>188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21" ht="25.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5" spans="1:21" ht="24">
      <c r="A5" s="38" t="s">
        <v>210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21" ht="21">
      <c r="A6" s="34" t="s">
        <v>30</v>
      </c>
      <c r="C6" s="34" t="s">
        <v>242</v>
      </c>
      <c r="D6" s="34"/>
      <c r="E6" s="34"/>
      <c r="F6" s="34"/>
      <c r="G6" s="34"/>
      <c r="I6" s="34" t="s">
        <v>207</v>
      </c>
      <c r="J6" s="34"/>
      <c r="K6" s="34"/>
      <c r="L6" s="34"/>
      <c r="M6" s="34"/>
      <c r="O6" s="34" t="s">
        <v>208</v>
      </c>
      <c r="P6" s="34"/>
      <c r="Q6" s="34"/>
      <c r="R6" s="34"/>
      <c r="S6" s="34"/>
    </row>
    <row r="7" spans="1:21" ht="42">
      <c r="A7" s="34"/>
      <c r="C7" s="19" t="s">
        <v>243</v>
      </c>
      <c r="D7" s="3"/>
      <c r="E7" s="19" t="s">
        <v>244</v>
      </c>
      <c r="F7" s="3"/>
      <c r="G7" s="19" t="s">
        <v>245</v>
      </c>
      <c r="I7" s="19" t="s">
        <v>246</v>
      </c>
      <c r="J7" s="3"/>
      <c r="K7" s="19" t="s">
        <v>247</v>
      </c>
      <c r="L7" s="3"/>
      <c r="M7" s="19" t="s">
        <v>248</v>
      </c>
      <c r="O7" s="19" t="s">
        <v>246</v>
      </c>
      <c r="P7" s="3"/>
      <c r="Q7" s="19" t="s">
        <v>247</v>
      </c>
      <c r="R7" s="3"/>
      <c r="S7" s="19" t="s">
        <v>248</v>
      </c>
    </row>
    <row r="8" spans="1:21" ht="18.75">
      <c r="A8" s="5" t="s">
        <v>24</v>
      </c>
      <c r="C8" s="5" t="s">
        <v>249</v>
      </c>
      <c r="E8" s="6">
        <v>7000000</v>
      </c>
      <c r="G8" s="6">
        <v>450</v>
      </c>
      <c r="I8" s="6">
        <v>0</v>
      </c>
      <c r="K8" s="6">
        <v>0</v>
      </c>
      <c r="M8" s="6">
        <f>I8+K8</f>
        <v>0</v>
      </c>
      <c r="O8" s="6">
        <v>3150000000</v>
      </c>
      <c r="Q8" s="6">
        <v>-361036992</v>
      </c>
      <c r="S8" s="6">
        <f>O8+Q8</f>
        <v>2788963008</v>
      </c>
      <c r="U8" s="26">
        <f>-Q8</f>
        <v>361036992</v>
      </c>
    </row>
    <row r="9" spans="1:21" ht="18.75">
      <c r="A9" s="8" t="s">
        <v>19</v>
      </c>
      <c r="C9" s="8" t="s">
        <v>250</v>
      </c>
      <c r="E9" s="9">
        <v>7000000</v>
      </c>
      <c r="G9" s="9">
        <v>60</v>
      </c>
      <c r="I9" s="9">
        <v>420000000</v>
      </c>
      <c r="K9" s="9">
        <v>-59294118</v>
      </c>
      <c r="M9" s="9">
        <f t="shared" ref="M9:M11" si="0">I9+K9</f>
        <v>360705882</v>
      </c>
      <c r="O9" s="9">
        <v>420000000</v>
      </c>
      <c r="Q9" s="9">
        <v>-59294118</v>
      </c>
      <c r="S9" s="9">
        <f t="shared" ref="S9:S11" si="1">O9+Q9</f>
        <v>360705882</v>
      </c>
      <c r="U9" s="26">
        <f t="shared" ref="U9:U11" si="2">-Q9</f>
        <v>59294118</v>
      </c>
    </row>
    <row r="10" spans="1:21" ht="18.75">
      <c r="A10" s="8" t="s">
        <v>21</v>
      </c>
      <c r="C10" s="8" t="s">
        <v>250</v>
      </c>
      <c r="E10" s="9">
        <v>1750000</v>
      </c>
      <c r="G10" s="9">
        <v>2280</v>
      </c>
      <c r="I10" s="9">
        <v>3990000000</v>
      </c>
      <c r="K10" s="9">
        <v>-563294118</v>
      </c>
      <c r="M10" s="9">
        <f t="shared" si="0"/>
        <v>3426705882</v>
      </c>
      <c r="O10" s="9">
        <v>3990000000</v>
      </c>
      <c r="Q10" s="9">
        <v>-563294118</v>
      </c>
      <c r="S10" s="9">
        <f t="shared" si="1"/>
        <v>3426705882</v>
      </c>
      <c r="U10" s="26">
        <f t="shared" si="2"/>
        <v>563294118</v>
      </c>
    </row>
    <row r="11" spans="1:21" ht="18.75">
      <c r="A11" s="11" t="s">
        <v>26</v>
      </c>
      <c r="C11" s="43" t="s">
        <v>251</v>
      </c>
      <c r="E11" s="44">
        <v>3000000</v>
      </c>
      <c r="G11" s="44">
        <v>560</v>
      </c>
      <c r="I11" s="13">
        <v>0</v>
      </c>
      <c r="K11" s="13">
        <v>0</v>
      </c>
      <c r="M11" s="13">
        <f t="shared" si="0"/>
        <v>0</v>
      </c>
      <c r="O11" s="13">
        <v>1680000000</v>
      </c>
      <c r="Q11" s="13">
        <v>-197049577</v>
      </c>
      <c r="S11" s="13">
        <f t="shared" si="1"/>
        <v>1482950423</v>
      </c>
      <c r="U11" s="26">
        <f t="shared" si="2"/>
        <v>197049577</v>
      </c>
    </row>
    <row r="12" spans="1:21" ht="21">
      <c r="A12" s="15" t="s">
        <v>29</v>
      </c>
      <c r="C12" s="44"/>
      <c r="D12" s="45"/>
      <c r="E12" s="44"/>
      <c r="F12" s="45"/>
      <c r="G12" s="44"/>
      <c r="I12" s="16">
        <f>SUM(I8:I11)</f>
        <v>4410000000</v>
      </c>
      <c r="K12" s="16">
        <f>SUM(K8:K11)</f>
        <v>-622588236</v>
      </c>
      <c r="M12" s="16">
        <f>SUM(M8:M11)</f>
        <v>3787411764</v>
      </c>
      <c r="O12" s="16">
        <f>SUM(O8:O11)</f>
        <v>9240000000</v>
      </c>
      <c r="Q12" s="16">
        <f>SUM(Q8:Q11)</f>
        <v>-1180674805</v>
      </c>
      <c r="S12" s="16">
        <f>SUM(S8:S11)</f>
        <v>8059325195</v>
      </c>
    </row>
    <row r="15" spans="1:21">
      <c r="K15" s="26"/>
      <c r="Q15" s="26"/>
      <c r="S15" s="26"/>
    </row>
    <row r="16" spans="1:21">
      <c r="K16" s="26"/>
      <c r="O16" s="26"/>
      <c r="Q16" s="26"/>
      <c r="S16" s="26"/>
    </row>
    <row r="18" spans="11:11">
      <c r="K18" s="26"/>
    </row>
    <row r="19" spans="11:11">
      <c r="K19" s="2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1"/>
  <sheetViews>
    <sheetView rightToLeft="1" topLeftCell="A19" workbookViewId="0">
      <selection activeCell="A32" sqref="A32:XFD42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9.28515625" bestFit="1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20.85546875" bestFit="1" customWidth="1"/>
    <col min="17" max="17" width="1.28515625" customWidth="1"/>
    <col min="18" max="18" width="10.42578125" customWidth="1"/>
    <col min="19" max="19" width="1.28515625" customWidth="1"/>
    <col min="20" max="20" width="17.85546875" bestFit="1" customWidth="1"/>
    <col min="21" max="21" width="0.28515625" customWidth="1"/>
  </cols>
  <sheetData>
    <row r="1" spans="1:20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ht="21.75" customHeight="1">
      <c r="A2" s="27" t="s">
        <v>188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4.45" customHeight="1"/>
    <row r="5" spans="1:20" ht="14.45" customHeight="1">
      <c r="A5" s="38" t="s">
        <v>252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ht="14.45" customHeight="1">
      <c r="A6" s="34" t="s">
        <v>191</v>
      </c>
      <c r="J6" s="34" t="s">
        <v>207</v>
      </c>
      <c r="K6" s="34"/>
      <c r="L6" s="34"/>
      <c r="M6" s="34"/>
      <c r="N6" s="34"/>
      <c r="P6" s="34" t="s">
        <v>208</v>
      </c>
      <c r="Q6" s="34"/>
      <c r="R6" s="34"/>
      <c r="S6" s="34"/>
      <c r="T6" s="34"/>
    </row>
    <row r="7" spans="1:20" ht="29.1" customHeight="1">
      <c r="A7" s="34"/>
      <c r="C7" s="18" t="s">
        <v>253</v>
      </c>
      <c r="E7" s="41" t="s">
        <v>64</v>
      </c>
      <c r="F7" s="41"/>
      <c r="H7" s="18" t="s">
        <v>254</v>
      </c>
      <c r="J7" s="19" t="s">
        <v>255</v>
      </c>
      <c r="K7" s="3"/>
      <c r="L7" s="19" t="s">
        <v>247</v>
      </c>
      <c r="M7" s="3"/>
      <c r="N7" s="19" t="s">
        <v>256</v>
      </c>
      <c r="P7" s="19" t="s">
        <v>255</v>
      </c>
      <c r="Q7" s="3"/>
      <c r="R7" s="19" t="s">
        <v>247</v>
      </c>
      <c r="S7" s="3"/>
      <c r="T7" s="19" t="s">
        <v>256</v>
      </c>
    </row>
    <row r="8" spans="1:20" ht="21.75" customHeight="1">
      <c r="A8" s="5" t="s">
        <v>147</v>
      </c>
      <c r="C8" s="3"/>
      <c r="E8" s="5" t="s">
        <v>150</v>
      </c>
      <c r="F8" s="3"/>
      <c r="H8" s="7">
        <v>20.5</v>
      </c>
      <c r="J8" s="6">
        <v>79744629555</v>
      </c>
      <c r="L8" s="6">
        <v>0</v>
      </c>
      <c r="N8" s="6">
        <v>79744629555</v>
      </c>
      <c r="P8" s="6">
        <v>282221351940</v>
      </c>
      <c r="R8" s="6">
        <v>0</v>
      </c>
      <c r="T8" s="6">
        <v>282221351940</v>
      </c>
    </row>
    <row r="9" spans="1:20" ht="21.75" customHeight="1">
      <c r="A9" s="8" t="s">
        <v>106</v>
      </c>
      <c r="E9" s="8" t="s">
        <v>108</v>
      </c>
      <c r="H9" s="10">
        <v>23</v>
      </c>
      <c r="J9" s="9">
        <v>41984357006</v>
      </c>
      <c r="L9" s="9">
        <v>0</v>
      </c>
      <c r="N9" s="9">
        <v>41984357006</v>
      </c>
      <c r="P9" s="9">
        <v>169196652912</v>
      </c>
      <c r="R9" s="9">
        <v>0</v>
      </c>
      <c r="T9" s="9">
        <v>169196652912</v>
      </c>
    </row>
    <row r="10" spans="1:20" ht="21.75" customHeight="1">
      <c r="A10" s="8" t="s">
        <v>133</v>
      </c>
      <c r="E10" s="8" t="s">
        <v>135</v>
      </c>
      <c r="H10" s="10">
        <v>23</v>
      </c>
      <c r="J10" s="9">
        <v>38409465955</v>
      </c>
      <c r="L10" s="9">
        <v>0</v>
      </c>
      <c r="N10" s="9">
        <v>38409465955</v>
      </c>
      <c r="P10" s="9">
        <v>109845549288</v>
      </c>
      <c r="R10" s="9">
        <v>0</v>
      </c>
      <c r="T10" s="9">
        <v>109845549288</v>
      </c>
    </row>
    <row r="11" spans="1:20" ht="21.75" customHeight="1">
      <c r="A11" s="8" t="s">
        <v>130</v>
      </c>
      <c r="E11" s="8" t="s">
        <v>132</v>
      </c>
      <c r="H11" s="10">
        <v>23</v>
      </c>
      <c r="J11" s="9">
        <v>35052959100</v>
      </c>
      <c r="L11" s="9">
        <v>0</v>
      </c>
      <c r="N11" s="9">
        <v>35052959100</v>
      </c>
      <c r="P11" s="9">
        <v>46085115928</v>
      </c>
      <c r="R11" s="9">
        <v>0</v>
      </c>
      <c r="T11" s="9">
        <v>46085115928</v>
      </c>
    </row>
    <row r="12" spans="1:20" ht="21.75" customHeight="1">
      <c r="A12" s="8" t="s">
        <v>136</v>
      </c>
      <c r="E12" s="8" t="s">
        <v>138</v>
      </c>
      <c r="H12" s="10">
        <v>23</v>
      </c>
      <c r="J12" s="9">
        <v>29782360596</v>
      </c>
      <c r="L12" s="9">
        <v>0</v>
      </c>
      <c r="N12" s="9">
        <v>29782360596</v>
      </c>
      <c r="P12" s="9">
        <v>43540296047</v>
      </c>
      <c r="R12" s="9">
        <v>0</v>
      </c>
      <c r="T12" s="9">
        <v>43540296047</v>
      </c>
    </row>
    <row r="13" spans="1:20" ht="21.75" customHeight="1">
      <c r="A13" s="8" t="s">
        <v>127</v>
      </c>
      <c r="E13" s="8" t="s">
        <v>129</v>
      </c>
      <c r="H13" s="10">
        <v>23</v>
      </c>
      <c r="J13" s="9">
        <v>22017332926</v>
      </c>
      <c r="L13" s="9">
        <v>0</v>
      </c>
      <c r="N13" s="9">
        <v>22017332926</v>
      </c>
      <c r="P13" s="9">
        <v>97011288135</v>
      </c>
      <c r="R13" s="9">
        <v>0</v>
      </c>
      <c r="T13" s="9">
        <v>97011288135</v>
      </c>
    </row>
    <row r="14" spans="1:20" ht="21.75" customHeight="1">
      <c r="A14" s="8" t="s">
        <v>66</v>
      </c>
      <c r="E14" s="8" t="s">
        <v>69</v>
      </c>
      <c r="H14" s="10">
        <v>2</v>
      </c>
      <c r="J14" s="9">
        <v>17910462369</v>
      </c>
      <c r="L14" s="9">
        <v>0</v>
      </c>
      <c r="N14" s="9">
        <v>17910462369</v>
      </c>
      <c r="P14" s="9">
        <v>70561024105</v>
      </c>
      <c r="R14" s="9">
        <v>0</v>
      </c>
      <c r="T14" s="9">
        <v>70561024105</v>
      </c>
    </row>
    <row r="15" spans="1:20" ht="21.75" customHeight="1">
      <c r="A15" s="8" t="s">
        <v>121</v>
      </c>
      <c r="E15" s="8" t="s">
        <v>123</v>
      </c>
      <c r="H15" s="10">
        <v>20.5</v>
      </c>
      <c r="J15" s="9">
        <v>16645619465</v>
      </c>
      <c r="L15" s="9">
        <v>0</v>
      </c>
      <c r="N15" s="9">
        <v>16645619465</v>
      </c>
      <c r="P15" s="9">
        <v>67576201364</v>
      </c>
      <c r="R15" s="9">
        <v>0</v>
      </c>
      <c r="T15" s="9">
        <v>67576201364</v>
      </c>
    </row>
    <row r="16" spans="1:20" ht="21.75" customHeight="1">
      <c r="A16" s="8" t="s">
        <v>142</v>
      </c>
      <c r="E16" s="8" t="s">
        <v>144</v>
      </c>
      <c r="H16" s="10">
        <v>23</v>
      </c>
      <c r="J16" s="9">
        <v>15857431687</v>
      </c>
      <c r="L16" s="9">
        <v>0</v>
      </c>
      <c r="N16" s="9">
        <v>15857431687</v>
      </c>
      <c r="P16" s="9">
        <v>62595777771</v>
      </c>
      <c r="R16" s="9">
        <v>0</v>
      </c>
      <c r="T16" s="9">
        <v>62595777771</v>
      </c>
    </row>
    <row r="17" spans="1:20" ht="21.75" customHeight="1">
      <c r="A17" s="8" t="s">
        <v>94</v>
      </c>
      <c r="E17" s="8" t="s">
        <v>96</v>
      </c>
      <c r="H17" s="10">
        <v>23</v>
      </c>
      <c r="J17" s="9">
        <v>12301855929</v>
      </c>
      <c r="L17" s="9">
        <v>0</v>
      </c>
      <c r="N17" s="9">
        <v>12301855929</v>
      </c>
      <c r="P17" s="9">
        <v>49995964131</v>
      </c>
      <c r="R17" s="9">
        <v>0</v>
      </c>
      <c r="T17" s="9">
        <v>49995964131</v>
      </c>
    </row>
    <row r="18" spans="1:20" ht="21.75" customHeight="1">
      <c r="A18" s="8" t="s">
        <v>97</v>
      </c>
      <c r="E18" s="8" t="s">
        <v>99</v>
      </c>
      <c r="H18" s="10">
        <v>23</v>
      </c>
      <c r="J18" s="9">
        <v>10872445949</v>
      </c>
      <c r="L18" s="9">
        <v>0</v>
      </c>
      <c r="N18" s="9">
        <v>10872445949</v>
      </c>
      <c r="P18" s="9">
        <v>43048784544</v>
      </c>
      <c r="R18" s="9">
        <v>0</v>
      </c>
      <c r="T18" s="9">
        <v>43048784544</v>
      </c>
    </row>
    <row r="19" spans="1:20" ht="21.75" customHeight="1">
      <c r="A19" s="8" t="s">
        <v>124</v>
      </c>
      <c r="E19" s="8" t="s">
        <v>126</v>
      </c>
      <c r="H19" s="10">
        <v>23</v>
      </c>
      <c r="J19" s="9">
        <v>9347732675</v>
      </c>
      <c r="L19" s="9">
        <v>0</v>
      </c>
      <c r="N19" s="9">
        <v>9347732675</v>
      </c>
      <c r="P19" s="9">
        <v>41874808043</v>
      </c>
      <c r="R19" s="9">
        <v>0</v>
      </c>
      <c r="T19" s="9">
        <v>41874808043</v>
      </c>
    </row>
    <row r="20" spans="1:20" ht="21.75" customHeight="1">
      <c r="A20" s="8" t="s">
        <v>103</v>
      </c>
      <c r="E20" s="8" t="s">
        <v>105</v>
      </c>
      <c r="H20" s="10">
        <v>23</v>
      </c>
      <c r="J20" s="9">
        <v>8546915343</v>
      </c>
      <c r="L20" s="9">
        <v>0</v>
      </c>
      <c r="N20" s="9">
        <v>8546915343</v>
      </c>
      <c r="P20" s="9">
        <v>33853260614</v>
      </c>
      <c r="R20" s="9">
        <v>0</v>
      </c>
      <c r="T20" s="9">
        <v>33853260614</v>
      </c>
    </row>
    <row r="21" spans="1:20" ht="21.75" customHeight="1">
      <c r="A21" s="8" t="s">
        <v>139</v>
      </c>
      <c r="E21" s="8" t="s">
        <v>141</v>
      </c>
      <c r="H21" s="10">
        <v>23</v>
      </c>
      <c r="J21" s="9">
        <v>5477778363</v>
      </c>
      <c r="L21" s="9">
        <v>0</v>
      </c>
      <c r="N21" s="9">
        <v>5477778363</v>
      </c>
      <c r="P21" s="9">
        <v>10079604694</v>
      </c>
      <c r="R21" s="9">
        <v>0</v>
      </c>
      <c r="T21" s="9">
        <v>10079604694</v>
      </c>
    </row>
    <row r="22" spans="1:20" ht="21.75" customHeight="1">
      <c r="A22" s="8" t="s">
        <v>100</v>
      </c>
      <c r="E22" s="8" t="s">
        <v>102</v>
      </c>
      <c r="H22" s="10">
        <v>18</v>
      </c>
      <c r="J22" s="9">
        <v>4379160597</v>
      </c>
      <c r="L22" s="9">
        <v>0</v>
      </c>
      <c r="N22" s="9">
        <v>4379160597</v>
      </c>
      <c r="P22" s="9">
        <v>17476214644</v>
      </c>
      <c r="R22" s="9">
        <v>0</v>
      </c>
      <c r="T22" s="9">
        <v>17476214644</v>
      </c>
    </row>
    <row r="23" spans="1:20" ht="21.75" customHeight="1">
      <c r="A23" s="43" t="s">
        <v>88</v>
      </c>
      <c r="C23" s="45"/>
      <c r="E23" s="43" t="s">
        <v>90</v>
      </c>
      <c r="H23" s="48">
        <v>18</v>
      </c>
      <c r="J23" s="44">
        <v>2830215669</v>
      </c>
      <c r="L23" s="44">
        <v>0</v>
      </c>
      <c r="N23" s="44">
        <v>2830215669</v>
      </c>
      <c r="P23" s="44">
        <v>11450295734</v>
      </c>
      <c r="R23" s="44">
        <v>0</v>
      </c>
      <c r="T23" s="44">
        <v>11450295734</v>
      </c>
    </row>
    <row r="24" spans="1:20" ht="21.75" customHeight="1">
      <c r="A24" s="8" t="s">
        <v>118</v>
      </c>
      <c r="E24" s="8" t="s">
        <v>120</v>
      </c>
      <c r="H24" s="10">
        <v>20.5</v>
      </c>
      <c r="J24" s="9">
        <v>1531859976</v>
      </c>
      <c r="L24" s="9">
        <v>0</v>
      </c>
      <c r="N24" s="9">
        <v>1531859976</v>
      </c>
      <c r="P24" s="9">
        <v>14847123157</v>
      </c>
      <c r="R24" s="9">
        <v>0</v>
      </c>
      <c r="T24" s="9">
        <v>14847123157</v>
      </c>
    </row>
    <row r="25" spans="1:20" ht="21.75" customHeight="1">
      <c r="A25" s="8" t="s">
        <v>115</v>
      </c>
      <c r="E25" s="8" t="s">
        <v>117</v>
      </c>
      <c r="H25" s="10">
        <v>18</v>
      </c>
      <c r="J25" s="9">
        <v>155889337</v>
      </c>
      <c r="L25" s="9">
        <v>0</v>
      </c>
      <c r="N25" s="9">
        <v>155889337</v>
      </c>
      <c r="P25" s="9">
        <v>595816454</v>
      </c>
      <c r="R25" s="9">
        <v>0</v>
      </c>
      <c r="T25" s="9">
        <v>595816454</v>
      </c>
    </row>
    <row r="26" spans="1:20" ht="21.75" customHeight="1">
      <c r="A26" s="8" t="s">
        <v>112</v>
      </c>
      <c r="E26" s="8" t="s">
        <v>114</v>
      </c>
      <c r="H26" s="10">
        <v>18</v>
      </c>
      <c r="J26" s="9">
        <v>85456900</v>
      </c>
      <c r="L26" s="9">
        <v>0</v>
      </c>
      <c r="N26" s="9">
        <v>85456900</v>
      </c>
      <c r="P26" s="9">
        <v>556681978</v>
      </c>
      <c r="R26" s="9">
        <v>0</v>
      </c>
      <c r="T26" s="9">
        <v>556681978</v>
      </c>
    </row>
    <row r="27" spans="1:20" ht="21.75" customHeight="1">
      <c r="A27" s="43" t="s">
        <v>91</v>
      </c>
      <c r="C27" s="45"/>
      <c r="E27" s="43" t="s">
        <v>93</v>
      </c>
      <c r="F27" s="45"/>
      <c r="H27" s="48">
        <v>18</v>
      </c>
      <c r="J27" s="44">
        <v>66842476</v>
      </c>
      <c r="L27" s="44">
        <v>0</v>
      </c>
      <c r="N27" s="44">
        <v>66842476</v>
      </c>
      <c r="P27" s="44">
        <v>380420196</v>
      </c>
      <c r="R27" s="44">
        <v>0</v>
      </c>
      <c r="T27" s="44">
        <v>380420196</v>
      </c>
    </row>
    <row r="28" spans="1:20" ht="21.75" customHeight="1">
      <c r="A28" s="11" t="s">
        <v>109</v>
      </c>
      <c r="C28" s="12"/>
      <c r="E28" s="11" t="s">
        <v>111</v>
      </c>
      <c r="H28" s="14">
        <v>18</v>
      </c>
      <c r="J28" s="13">
        <v>38691551</v>
      </c>
      <c r="L28" s="13">
        <v>0</v>
      </c>
      <c r="N28" s="13">
        <v>38691551</v>
      </c>
      <c r="P28" s="13">
        <v>530994062</v>
      </c>
      <c r="R28" s="13">
        <v>0</v>
      </c>
      <c r="T28" s="13">
        <v>530994062</v>
      </c>
    </row>
    <row r="29" spans="1:20" ht="21.75" customHeight="1">
      <c r="A29" s="15" t="s">
        <v>29</v>
      </c>
      <c r="C29" s="16"/>
      <c r="E29" s="16"/>
      <c r="H29" s="16"/>
      <c r="J29" s="16">
        <f>SUM(J8:J28)</f>
        <v>353039463424</v>
      </c>
      <c r="L29" s="16">
        <v>0</v>
      </c>
      <c r="N29" s="16">
        <v>353039463424</v>
      </c>
      <c r="P29" s="16">
        <v>1173323225741</v>
      </c>
      <c r="R29" s="16">
        <v>0</v>
      </c>
      <c r="T29" s="16">
        <v>1173323225741</v>
      </c>
    </row>
    <row r="33" spans="10:16">
      <c r="J33" s="46"/>
      <c r="P33" s="46"/>
    </row>
    <row r="34" spans="10:16">
      <c r="J34" s="46"/>
      <c r="P34" s="46"/>
    </row>
    <row r="35" spans="10:16">
      <c r="J35" s="46"/>
      <c r="P35" s="46"/>
    </row>
    <row r="36" spans="10:16">
      <c r="J36" s="46"/>
      <c r="P36" s="46"/>
    </row>
    <row r="37" spans="10:16">
      <c r="J37" s="46"/>
    </row>
    <row r="38" spans="10:16">
      <c r="J38" s="47"/>
    </row>
    <row r="39" spans="10:16">
      <c r="J39" s="26"/>
    </row>
    <row r="40" spans="10:16">
      <c r="J40" s="26"/>
    </row>
    <row r="41" spans="10:16">
      <c r="J41" s="26"/>
    </row>
  </sheetData>
  <sortState xmlns:xlrd2="http://schemas.microsoft.com/office/spreadsheetml/2017/richdata2" ref="A8:T28">
    <sortCondition descending="1" ref="J8:J28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5"/>
  <sheetViews>
    <sheetView rightToLeft="1" workbookViewId="0">
      <selection activeCell="A32" sqref="A32:XFD43"/>
    </sheetView>
  </sheetViews>
  <sheetFormatPr defaultRowHeight="12.75"/>
  <cols>
    <col min="1" max="1" width="39" customWidth="1"/>
    <col min="2" max="2" width="1.28515625" customWidth="1"/>
    <col min="3" max="3" width="15.85546875" bestFit="1" customWidth="1"/>
    <col min="4" max="4" width="1.28515625" customWidth="1"/>
    <col min="5" max="5" width="13.140625" bestFit="1" customWidth="1"/>
    <col min="6" max="6" width="1.28515625" customWidth="1"/>
    <col min="7" max="7" width="15.5703125" customWidth="1"/>
    <col min="8" max="8" width="1.28515625" customWidth="1"/>
    <col min="9" max="9" width="17.7109375" bestFit="1" customWidth="1"/>
    <col min="10" max="10" width="1.28515625" customWidth="1"/>
    <col min="11" max="11" width="14.5703125" bestFit="1" customWidth="1"/>
    <col min="12" max="12" width="1.28515625" customWidth="1"/>
    <col min="13" max="13" width="17.85546875" bestFit="1" customWidth="1"/>
    <col min="14" max="14" width="0.28515625" customWidth="1"/>
    <col min="16" max="16" width="12.42578125" bestFit="1" customWidth="1"/>
    <col min="17" max="17" width="10" bestFit="1" customWidth="1"/>
    <col min="18" max="19" width="12.42578125" bestFit="1" customWidth="1"/>
    <col min="20" max="20" width="11" bestFit="1" customWidth="1"/>
    <col min="21" max="21" width="12.42578125" bestFit="1" customWidth="1"/>
  </cols>
  <sheetData>
    <row r="1" spans="1:13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>
      <c r="A2" s="27" t="s">
        <v>188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/>
    <row r="5" spans="1:13" ht="14.45" customHeight="1">
      <c r="A5" s="38" t="s">
        <v>257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4.45" customHeight="1">
      <c r="A6" s="34" t="s">
        <v>191</v>
      </c>
      <c r="C6" s="34" t="s">
        <v>207</v>
      </c>
      <c r="D6" s="34"/>
      <c r="E6" s="34"/>
      <c r="F6" s="34"/>
      <c r="G6" s="34"/>
      <c r="I6" s="34" t="s">
        <v>208</v>
      </c>
      <c r="J6" s="34"/>
      <c r="K6" s="34"/>
      <c r="L6" s="34"/>
      <c r="M6" s="34"/>
    </row>
    <row r="7" spans="1:13" ht="29.1" customHeight="1">
      <c r="A7" s="34"/>
      <c r="C7" s="19" t="s">
        <v>255</v>
      </c>
      <c r="D7" s="3"/>
      <c r="E7" s="19" t="s">
        <v>247</v>
      </c>
      <c r="F7" s="3"/>
      <c r="G7" s="19" t="s">
        <v>256</v>
      </c>
      <c r="I7" s="19" t="s">
        <v>255</v>
      </c>
      <c r="J7" s="3"/>
      <c r="K7" s="19" t="s">
        <v>247</v>
      </c>
      <c r="L7" s="3"/>
      <c r="M7" s="19" t="s">
        <v>256</v>
      </c>
    </row>
    <row r="8" spans="1:13" ht="21.75" customHeight="1">
      <c r="A8" s="5" t="s">
        <v>237</v>
      </c>
      <c r="C8" s="6">
        <v>0</v>
      </c>
      <c r="E8" s="6">
        <v>0</v>
      </c>
      <c r="G8" s="6">
        <f>C8+E8</f>
        <v>0</v>
      </c>
      <c r="I8" s="6">
        <v>362712329</v>
      </c>
      <c r="K8" s="6">
        <v>0</v>
      </c>
      <c r="M8" s="6">
        <f>I8+K8</f>
        <v>362712329</v>
      </c>
    </row>
    <row r="9" spans="1:13" ht="21.75" customHeight="1">
      <c r="A9" s="8" t="s">
        <v>266</v>
      </c>
      <c r="C9" s="9">
        <v>82133418678</v>
      </c>
      <c r="E9" s="9">
        <v>-135621908</v>
      </c>
      <c r="G9" s="9">
        <f t="shared" ref="G9:G27" si="0">C9+E9</f>
        <v>81997796770</v>
      </c>
      <c r="I9" s="9">
        <v>347753213729</v>
      </c>
      <c r="K9" s="9">
        <v>-610019016</v>
      </c>
      <c r="M9" s="9">
        <f t="shared" ref="M9:M27" si="1">I9+K9</f>
        <v>347143194713</v>
      </c>
    </row>
    <row r="10" spans="1:13" ht="21.75" customHeight="1">
      <c r="A10" s="8" t="s">
        <v>238</v>
      </c>
      <c r="C10" s="9">
        <v>0</v>
      </c>
      <c r="E10" s="9">
        <v>0</v>
      </c>
      <c r="G10" s="9">
        <f t="shared" si="0"/>
        <v>0</v>
      </c>
      <c r="I10" s="9">
        <v>4367544638</v>
      </c>
      <c r="K10" s="9">
        <v>-4907680</v>
      </c>
      <c r="M10" s="9">
        <f t="shared" si="1"/>
        <v>4362636958</v>
      </c>
    </row>
    <row r="11" spans="1:13" ht="21.75" customHeight="1">
      <c r="A11" s="8" t="s">
        <v>267</v>
      </c>
      <c r="C11" s="9">
        <v>24308212665</v>
      </c>
      <c r="E11" s="9">
        <v>132048337</v>
      </c>
      <c r="G11" s="9">
        <f t="shared" si="0"/>
        <v>24440261002</v>
      </c>
      <c r="I11" s="9">
        <v>84280188657</v>
      </c>
      <c r="K11" s="9">
        <v>-21668858</v>
      </c>
      <c r="M11" s="9">
        <f t="shared" si="1"/>
        <v>84258519799</v>
      </c>
    </row>
    <row r="12" spans="1:13" ht="21.75" customHeight="1">
      <c r="A12" s="8" t="s">
        <v>268</v>
      </c>
      <c r="C12" s="9">
        <v>259465753</v>
      </c>
      <c r="E12" s="9">
        <v>-524704</v>
      </c>
      <c r="G12" s="9">
        <f t="shared" si="0"/>
        <v>258941049</v>
      </c>
      <c r="I12" s="9">
        <v>1037863012</v>
      </c>
      <c r="K12" s="9">
        <v>-3300550</v>
      </c>
      <c r="M12" s="9">
        <f t="shared" si="1"/>
        <v>1034562462</v>
      </c>
    </row>
    <row r="13" spans="1:13" ht="21.75" customHeight="1">
      <c r="A13" s="8" t="s">
        <v>269</v>
      </c>
      <c r="C13" s="9">
        <v>81890581204</v>
      </c>
      <c r="E13" s="9">
        <v>-215721791</v>
      </c>
      <c r="G13" s="9">
        <f t="shared" si="0"/>
        <v>81674859413</v>
      </c>
      <c r="I13" s="9">
        <v>231448072210</v>
      </c>
      <c r="K13" s="9">
        <v>-474010703</v>
      </c>
      <c r="M13" s="9">
        <f t="shared" si="1"/>
        <v>230974061507</v>
      </c>
    </row>
    <row r="14" spans="1:13" ht="21.75" customHeight="1">
      <c r="A14" s="8" t="s">
        <v>270</v>
      </c>
      <c r="C14" s="9">
        <v>98091699696</v>
      </c>
      <c r="E14" s="9">
        <v>-203958887</v>
      </c>
      <c r="G14" s="9">
        <f t="shared" si="0"/>
        <v>97887740809</v>
      </c>
      <c r="I14" s="9">
        <v>370865770656</v>
      </c>
      <c r="K14" s="9">
        <v>-463831038</v>
      </c>
      <c r="M14" s="9">
        <f t="shared" si="1"/>
        <v>370401939618</v>
      </c>
    </row>
    <row r="15" spans="1:13" ht="21.75" customHeight="1">
      <c r="A15" s="8" t="s">
        <v>271</v>
      </c>
      <c r="C15" s="9">
        <v>64213698601</v>
      </c>
      <c r="E15" s="9">
        <v>663951</v>
      </c>
      <c r="G15" s="9">
        <f t="shared" si="0"/>
        <v>64214362552</v>
      </c>
      <c r="I15" s="9">
        <v>260360659458</v>
      </c>
      <c r="K15" s="9">
        <v>-366208561</v>
      </c>
      <c r="M15" s="9">
        <f t="shared" si="1"/>
        <v>259994450897</v>
      </c>
    </row>
    <row r="16" spans="1:13" ht="21.75" customHeight="1">
      <c r="A16" s="8" t="s">
        <v>272</v>
      </c>
      <c r="C16" s="9">
        <v>95570757951</v>
      </c>
      <c r="E16" s="9">
        <v>-15751363</v>
      </c>
      <c r="G16" s="9">
        <f t="shared" si="0"/>
        <v>95555006588</v>
      </c>
      <c r="I16" s="9">
        <v>282056872114</v>
      </c>
      <c r="K16" s="9">
        <v>-425306668</v>
      </c>
      <c r="M16" s="9">
        <f t="shared" si="1"/>
        <v>281631565446</v>
      </c>
    </row>
    <row r="17" spans="1:13" ht="21.75" customHeight="1">
      <c r="A17" s="8" t="s">
        <v>273</v>
      </c>
      <c r="C17" s="9">
        <v>0</v>
      </c>
      <c r="E17" s="9">
        <v>0</v>
      </c>
      <c r="G17" s="9">
        <f t="shared" si="0"/>
        <v>0</v>
      </c>
      <c r="I17" s="9">
        <v>3079100</v>
      </c>
      <c r="K17" s="9">
        <v>0</v>
      </c>
      <c r="M17" s="9">
        <f t="shared" si="1"/>
        <v>3079100</v>
      </c>
    </row>
    <row r="18" spans="1:13" ht="21.75" customHeight="1">
      <c r="A18" s="8" t="s">
        <v>274</v>
      </c>
      <c r="C18" s="9">
        <v>311765</v>
      </c>
      <c r="E18" s="9">
        <v>0</v>
      </c>
      <c r="G18" s="9">
        <f t="shared" si="0"/>
        <v>311765</v>
      </c>
      <c r="I18" s="9">
        <v>24395256</v>
      </c>
      <c r="K18" s="9">
        <v>0</v>
      </c>
      <c r="M18" s="9">
        <f t="shared" si="1"/>
        <v>24395256</v>
      </c>
    </row>
    <row r="19" spans="1:13" ht="21.75" customHeight="1">
      <c r="A19" s="8" t="s">
        <v>275</v>
      </c>
      <c r="C19" s="9">
        <v>55549</v>
      </c>
      <c r="E19" s="9">
        <v>0</v>
      </c>
      <c r="G19" s="9">
        <f t="shared" si="0"/>
        <v>55549</v>
      </c>
      <c r="I19" s="9">
        <v>66970</v>
      </c>
      <c r="K19" s="9">
        <v>0</v>
      </c>
      <c r="M19" s="9">
        <f t="shared" si="1"/>
        <v>66970</v>
      </c>
    </row>
    <row r="20" spans="1:13" ht="21.75" customHeight="1">
      <c r="A20" s="8" t="s">
        <v>276</v>
      </c>
      <c r="C20" s="9">
        <v>1119328</v>
      </c>
      <c r="E20" s="9">
        <v>0</v>
      </c>
      <c r="G20" s="9">
        <f t="shared" si="0"/>
        <v>1119328</v>
      </c>
      <c r="I20" s="9">
        <v>5578989</v>
      </c>
      <c r="K20" s="9">
        <v>0</v>
      </c>
      <c r="M20" s="9">
        <f t="shared" si="1"/>
        <v>5578989</v>
      </c>
    </row>
    <row r="21" spans="1:13" ht="21.75" customHeight="1">
      <c r="A21" s="8" t="s">
        <v>277</v>
      </c>
      <c r="C21" s="9">
        <v>1360206</v>
      </c>
      <c r="E21" s="9">
        <v>0</v>
      </c>
      <c r="G21" s="9">
        <f t="shared" si="0"/>
        <v>1360206</v>
      </c>
      <c r="I21" s="9">
        <v>6085842</v>
      </c>
      <c r="K21" s="9">
        <v>0</v>
      </c>
      <c r="M21" s="9">
        <f t="shared" si="1"/>
        <v>6085842</v>
      </c>
    </row>
    <row r="22" spans="1:13" ht="21.75" customHeight="1">
      <c r="A22" s="8" t="s">
        <v>278</v>
      </c>
      <c r="C22" s="9">
        <v>340392</v>
      </c>
      <c r="E22" s="9">
        <v>0</v>
      </c>
      <c r="G22" s="9">
        <f t="shared" si="0"/>
        <v>340392</v>
      </c>
      <c r="I22" s="9">
        <v>1342284</v>
      </c>
      <c r="K22" s="9">
        <v>0</v>
      </c>
      <c r="M22" s="9">
        <f t="shared" si="1"/>
        <v>1342284</v>
      </c>
    </row>
    <row r="23" spans="1:13" ht="21.75" customHeight="1">
      <c r="A23" s="8" t="s">
        <v>279</v>
      </c>
      <c r="C23" s="9">
        <v>21990</v>
      </c>
      <c r="E23" s="9">
        <v>0</v>
      </c>
      <c r="G23" s="9">
        <f t="shared" si="0"/>
        <v>21990</v>
      </c>
      <c r="I23" s="9">
        <v>72371</v>
      </c>
      <c r="K23" s="9">
        <v>0</v>
      </c>
      <c r="M23" s="9">
        <f t="shared" si="1"/>
        <v>72371</v>
      </c>
    </row>
    <row r="24" spans="1:13" ht="21.75" customHeight="1">
      <c r="A24" s="8" t="s">
        <v>280</v>
      </c>
      <c r="C24" s="9">
        <v>21981</v>
      </c>
      <c r="E24" s="9">
        <v>0</v>
      </c>
      <c r="G24" s="9">
        <f t="shared" si="0"/>
        <v>21981</v>
      </c>
      <c r="I24" s="9">
        <v>609898</v>
      </c>
      <c r="K24" s="9">
        <v>0</v>
      </c>
      <c r="M24" s="9">
        <f t="shared" si="1"/>
        <v>609898</v>
      </c>
    </row>
    <row r="25" spans="1:13" ht="21.75" customHeight="1">
      <c r="A25" s="8" t="s">
        <v>281</v>
      </c>
      <c r="C25" s="9">
        <v>0</v>
      </c>
      <c r="E25" s="9">
        <v>0</v>
      </c>
      <c r="G25" s="9">
        <f t="shared" si="0"/>
        <v>0</v>
      </c>
      <c r="I25" s="9">
        <v>113742</v>
      </c>
      <c r="K25" s="9">
        <v>0</v>
      </c>
      <c r="M25" s="9">
        <f t="shared" si="1"/>
        <v>113742</v>
      </c>
    </row>
    <row r="26" spans="1:13" ht="21.75" customHeight="1">
      <c r="A26" s="8" t="s">
        <v>282</v>
      </c>
      <c r="C26" s="9">
        <v>8734</v>
      </c>
      <c r="E26" s="9">
        <v>0</v>
      </c>
      <c r="G26" s="9">
        <f t="shared" si="0"/>
        <v>8734</v>
      </c>
      <c r="I26" s="9">
        <v>59073</v>
      </c>
      <c r="K26" s="9">
        <v>0</v>
      </c>
      <c r="M26" s="9">
        <f t="shared" si="1"/>
        <v>59073</v>
      </c>
    </row>
    <row r="27" spans="1:13" ht="21.75" customHeight="1">
      <c r="A27" s="8" t="s">
        <v>283</v>
      </c>
      <c r="C27" s="9">
        <v>18343</v>
      </c>
      <c r="E27" s="9">
        <v>0</v>
      </c>
      <c r="G27" s="9">
        <f t="shared" si="0"/>
        <v>18343</v>
      </c>
      <c r="I27" s="9">
        <v>81818</v>
      </c>
      <c r="K27" s="9">
        <v>0</v>
      </c>
      <c r="M27" s="9">
        <f t="shared" si="1"/>
        <v>81818</v>
      </c>
    </row>
    <row r="28" spans="1:13" ht="21.75" customHeight="1" thickBot="1">
      <c r="A28" s="15" t="s">
        <v>29</v>
      </c>
      <c r="C28" s="16">
        <f>SUM(C8:C27)</f>
        <v>446471092836</v>
      </c>
      <c r="E28" s="16">
        <f>SUM(E8:E27)</f>
        <v>-438866365</v>
      </c>
      <c r="G28" s="16">
        <f>SUM(G8:G27)</f>
        <v>446032226471</v>
      </c>
      <c r="I28" s="16">
        <f>SUM(I8:I27)</f>
        <v>1582574382146</v>
      </c>
      <c r="K28" s="16">
        <f>SUM(K8:K27)</f>
        <v>-2369253074</v>
      </c>
      <c r="M28" s="16">
        <f>SUM(M8:M27)</f>
        <v>1580205129072</v>
      </c>
    </row>
    <row r="31" spans="1:13">
      <c r="C31" s="26"/>
      <c r="E31" s="26"/>
      <c r="G31" s="26"/>
      <c r="I31" s="26"/>
      <c r="K31" s="26"/>
      <c r="M31" s="26"/>
    </row>
    <row r="32" spans="1:13">
      <c r="C32" s="26"/>
      <c r="E32" s="26"/>
      <c r="G32" s="26"/>
      <c r="I32" s="26"/>
      <c r="K32" s="26"/>
    </row>
    <row r="33" spans="3:13">
      <c r="C33" s="26"/>
      <c r="E33" s="26"/>
    </row>
    <row r="34" spans="3:13">
      <c r="E34" s="26"/>
      <c r="I34" s="26"/>
    </row>
    <row r="35" spans="3:13">
      <c r="E35" s="26"/>
      <c r="K35" s="26"/>
      <c r="M35" s="26"/>
    </row>
  </sheetData>
  <sortState xmlns:xlrd2="http://schemas.microsoft.com/office/spreadsheetml/2017/richdata2" ref="A8:M27">
    <sortCondition ref="A8:A27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47"/>
  <sheetViews>
    <sheetView rightToLeft="1" topLeftCell="A27" workbookViewId="0">
      <selection activeCell="A42" sqref="A42:XFD52"/>
    </sheetView>
  </sheetViews>
  <sheetFormatPr defaultRowHeight="12.75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7.5703125" bestFit="1" customWidth="1"/>
    <col min="6" max="6" width="1.28515625" customWidth="1"/>
    <col min="7" max="7" width="18.5703125" bestFit="1" customWidth="1"/>
    <col min="8" max="8" width="1.28515625" customWidth="1"/>
    <col min="9" max="9" width="15.14062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8.5703125" bestFit="1" customWidth="1"/>
    <col min="16" max="16" width="1.28515625" customWidth="1"/>
    <col min="17" max="17" width="14.85546875" bestFit="1" customWidth="1"/>
    <col min="18" max="18" width="1.28515625" customWidth="1"/>
    <col min="19" max="19" width="0.28515625" customWidth="1"/>
  </cols>
  <sheetData>
    <row r="1" spans="1:18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>
      <c r="A2" s="27" t="s">
        <v>188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/>
    <row r="5" spans="1:18" ht="14.45" customHeight="1">
      <c r="A5" s="38" t="s">
        <v>258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 ht="14.45" customHeight="1">
      <c r="A6" s="34" t="s">
        <v>191</v>
      </c>
      <c r="C6" s="34" t="s">
        <v>207</v>
      </c>
      <c r="D6" s="34"/>
      <c r="E6" s="34"/>
      <c r="F6" s="34"/>
      <c r="G6" s="34"/>
      <c r="H6" s="34"/>
      <c r="I6" s="34"/>
      <c r="K6" s="34" t="s">
        <v>208</v>
      </c>
      <c r="L6" s="34"/>
      <c r="M6" s="34"/>
      <c r="N6" s="34"/>
      <c r="O6" s="34"/>
      <c r="P6" s="34"/>
      <c r="Q6" s="34"/>
      <c r="R6" s="34"/>
    </row>
    <row r="7" spans="1:18" ht="42">
      <c r="A7" s="34"/>
      <c r="C7" s="19" t="s">
        <v>13</v>
      </c>
      <c r="D7" s="3"/>
      <c r="E7" s="19" t="s">
        <v>259</v>
      </c>
      <c r="F7" s="3"/>
      <c r="G7" s="19" t="s">
        <v>260</v>
      </c>
      <c r="H7" s="3"/>
      <c r="I7" s="19" t="s">
        <v>261</v>
      </c>
      <c r="K7" s="19" t="s">
        <v>13</v>
      </c>
      <c r="L7" s="3"/>
      <c r="M7" s="19" t="s">
        <v>259</v>
      </c>
      <c r="N7" s="3"/>
      <c r="O7" s="19" t="s">
        <v>260</v>
      </c>
      <c r="P7" s="3"/>
      <c r="Q7" s="42" t="s">
        <v>261</v>
      </c>
      <c r="R7" s="42"/>
    </row>
    <row r="8" spans="1:18" ht="21.75" customHeight="1">
      <c r="A8" s="5" t="s">
        <v>26</v>
      </c>
      <c r="C8" s="6">
        <v>3000000</v>
      </c>
      <c r="E8" s="6">
        <v>10530170503</v>
      </c>
      <c r="G8" s="6">
        <v>-10288417500</v>
      </c>
      <c r="I8" s="6">
        <f>E8+G8</f>
        <v>241753003</v>
      </c>
      <c r="K8" s="6">
        <v>3000000</v>
      </c>
      <c r="M8" s="6">
        <v>10530170503</v>
      </c>
      <c r="O8" s="6">
        <v>-10288417500</v>
      </c>
      <c r="Q8" s="36">
        <f>M8+O8</f>
        <v>241753003</v>
      </c>
      <c r="R8" s="36"/>
    </row>
    <row r="9" spans="1:18" ht="21.75" customHeight="1">
      <c r="A9" s="8" t="s">
        <v>23</v>
      </c>
      <c r="C9" s="9">
        <v>600502</v>
      </c>
      <c r="E9" s="9">
        <v>11958576423</v>
      </c>
      <c r="G9" s="9">
        <v>-14562684620</v>
      </c>
      <c r="I9" s="9">
        <f t="shared" ref="I9:I38" si="0">E9+G9</f>
        <v>-2604108197</v>
      </c>
      <c r="K9" s="9">
        <v>600502</v>
      </c>
      <c r="M9" s="9">
        <v>11958576423</v>
      </c>
      <c r="O9" s="9">
        <v>-14562684620</v>
      </c>
      <c r="Q9" s="30">
        <f t="shared" ref="Q9:Q38" si="1">M9+O9</f>
        <v>-2604108197</v>
      </c>
      <c r="R9" s="30"/>
    </row>
    <row r="10" spans="1:18" ht="21.75" customHeight="1">
      <c r="A10" s="8" t="s">
        <v>47</v>
      </c>
      <c r="C10" s="9">
        <v>26693000</v>
      </c>
      <c r="E10" s="9">
        <v>650603835420</v>
      </c>
      <c r="G10" s="9">
        <v>-598472275009</v>
      </c>
      <c r="I10" s="9">
        <f t="shared" si="0"/>
        <v>52131560411</v>
      </c>
      <c r="K10" s="9">
        <v>42513000</v>
      </c>
      <c r="M10" s="9">
        <v>1010916833220</v>
      </c>
      <c r="O10" s="9">
        <v>-953165692409</v>
      </c>
      <c r="Q10" s="30">
        <f t="shared" si="1"/>
        <v>57751140811</v>
      </c>
      <c r="R10" s="30"/>
    </row>
    <row r="11" spans="1:18" ht="21.75" customHeight="1">
      <c r="A11" s="8" t="s">
        <v>50</v>
      </c>
      <c r="C11" s="9">
        <v>350000</v>
      </c>
      <c r="E11" s="9">
        <v>7426220880</v>
      </c>
      <c r="G11" s="9">
        <v>-6921770627</v>
      </c>
      <c r="I11" s="9">
        <f t="shared" si="0"/>
        <v>504450253</v>
      </c>
      <c r="K11" s="9">
        <v>500000</v>
      </c>
      <c r="M11" s="9">
        <v>10814888060</v>
      </c>
      <c r="O11" s="9">
        <v>-9888243750</v>
      </c>
      <c r="Q11" s="30">
        <f t="shared" si="1"/>
        <v>926644310</v>
      </c>
      <c r="R11" s="30"/>
    </row>
    <row r="12" spans="1:18" ht="21.75" customHeight="1">
      <c r="A12" s="8" t="s">
        <v>24</v>
      </c>
      <c r="C12" s="9">
        <v>7000000</v>
      </c>
      <c r="E12" s="9">
        <v>17124499440</v>
      </c>
      <c r="G12" s="9">
        <v>-21014216990</v>
      </c>
      <c r="I12" s="9">
        <f t="shared" si="0"/>
        <v>-3889717550</v>
      </c>
      <c r="K12" s="9">
        <v>7500000</v>
      </c>
      <c r="M12" s="9">
        <v>18783729089</v>
      </c>
      <c r="O12" s="9">
        <v>-22515232500</v>
      </c>
      <c r="Q12" s="30">
        <f t="shared" si="1"/>
        <v>-3731503411</v>
      </c>
      <c r="R12" s="30"/>
    </row>
    <row r="13" spans="1:18" ht="21.75" customHeight="1">
      <c r="A13" s="8" t="s">
        <v>52</v>
      </c>
      <c r="C13" s="9">
        <v>500000</v>
      </c>
      <c r="E13" s="9">
        <v>6603472535</v>
      </c>
      <c r="G13" s="9">
        <v>-6735791526</v>
      </c>
      <c r="I13" s="9">
        <f t="shared" si="0"/>
        <v>-132318991</v>
      </c>
      <c r="K13" s="9">
        <v>900000</v>
      </c>
      <c r="M13" s="9">
        <v>12798107700</v>
      </c>
      <c r="O13" s="9">
        <v>-12069450275</v>
      </c>
      <c r="Q13" s="30">
        <f t="shared" si="1"/>
        <v>728657425</v>
      </c>
      <c r="R13" s="30"/>
    </row>
    <row r="14" spans="1:18" ht="21.75" customHeight="1">
      <c r="A14" s="8" t="s">
        <v>51</v>
      </c>
      <c r="C14" s="9">
        <v>999980</v>
      </c>
      <c r="E14" s="9">
        <v>11313341341</v>
      </c>
      <c r="G14" s="9">
        <v>-12044439043</v>
      </c>
      <c r="I14" s="9">
        <f t="shared" si="0"/>
        <v>-731097702</v>
      </c>
      <c r="K14" s="9">
        <v>1000000</v>
      </c>
      <c r="M14" s="9">
        <v>11313620613</v>
      </c>
      <c r="O14" s="9">
        <v>-12044679937</v>
      </c>
      <c r="Q14" s="30">
        <f t="shared" si="1"/>
        <v>-731059324</v>
      </c>
      <c r="R14" s="30"/>
    </row>
    <row r="15" spans="1:18" ht="21.75" customHeight="1">
      <c r="A15" s="8" t="s">
        <v>27</v>
      </c>
      <c r="C15" s="9">
        <v>3000000</v>
      </c>
      <c r="E15" s="9">
        <v>19115581575</v>
      </c>
      <c r="G15" s="9">
        <v>-20535936370</v>
      </c>
      <c r="I15" s="9">
        <f t="shared" si="0"/>
        <v>-1420354795</v>
      </c>
      <c r="K15" s="9">
        <v>12942307</v>
      </c>
      <c r="M15" s="9">
        <v>104238626554</v>
      </c>
      <c r="O15" s="9">
        <v>-101626553593</v>
      </c>
      <c r="Q15" s="30">
        <f t="shared" si="1"/>
        <v>2612072961</v>
      </c>
      <c r="R15" s="30"/>
    </row>
    <row r="16" spans="1:18" ht="21.75" customHeight="1">
      <c r="A16" s="8" t="s">
        <v>46</v>
      </c>
      <c r="C16" s="9">
        <v>1000000</v>
      </c>
      <c r="E16" s="9">
        <v>20555561255</v>
      </c>
      <c r="G16" s="9">
        <v>-18604935650</v>
      </c>
      <c r="I16" s="9">
        <f t="shared" si="0"/>
        <v>1950625605</v>
      </c>
      <c r="K16" s="9">
        <v>1500000</v>
      </c>
      <c r="M16" s="9">
        <v>31880777223</v>
      </c>
      <c r="O16" s="9">
        <v>-27907403475</v>
      </c>
      <c r="Q16" s="30">
        <f t="shared" si="1"/>
        <v>3973373748</v>
      </c>
      <c r="R16" s="30"/>
    </row>
    <row r="17" spans="1:18" ht="21.75" customHeight="1">
      <c r="A17" s="8" t="s">
        <v>43</v>
      </c>
      <c r="C17" s="9">
        <v>14700000</v>
      </c>
      <c r="E17" s="9">
        <v>200266479000</v>
      </c>
      <c r="G17" s="9">
        <v>-191339169843</v>
      </c>
      <c r="I17" s="9">
        <f t="shared" si="0"/>
        <v>8927309157</v>
      </c>
      <c r="K17" s="9">
        <v>53000000</v>
      </c>
      <c r="M17" s="9">
        <v>700885013000</v>
      </c>
      <c r="O17" s="9">
        <v>-678123785467</v>
      </c>
      <c r="Q17" s="30">
        <f t="shared" si="1"/>
        <v>22761227533</v>
      </c>
      <c r="R17" s="30"/>
    </row>
    <row r="18" spans="1:18" ht="21.75" customHeight="1">
      <c r="A18" s="8" t="s">
        <v>48</v>
      </c>
      <c r="C18" s="9">
        <v>1000000</v>
      </c>
      <c r="E18" s="9">
        <v>9389836318</v>
      </c>
      <c r="G18" s="9">
        <v>-9156858665</v>
      </c>
      <c r="I18" s="9">
        <f t="shared" si="0"/>
        <v>232977653</v>
      </c>
      <c r="K18" s="9">
        <v>1000000</v>
      </c>
      <c r="M18" s="9">
        <v>9389836318</v>
      </c>
      <c r="O18" s="9">
        <v>-9156858665</v>
      </c>
      <c r="Q18" s="30">
        <f t="shared" si="1"/>
        <v>232977653</v>
      </c>
      <c r="R18" s="30"/>
    </row>
    <row r="19" spans="1:18" ht="21.75" customHeight="1">
      <c r="A19" s="8" t="s">
        <v>41</v>
      </c>
      <c r="C19" s="9">
        <v>24810000</v>
      </c>
      <c r="E19" s="9">
        <v>400450870200</v>
      </c>
      <c r="G19" s="9">
        <v>-373260939378</v>
      </c>
      <c r="I19" s="9">
        <f t="shared" si="0"/>
        <v>27189930822</v>
      </c>
      <c r="K19" s="9">
        <v>77896000</v>
      </c>
      <c r="M19" s="9">
        <v>1201105070260</v>
      </c>
      <c r="O19" s="9">
        <v>-1161427710776</v>
      </c>
      <c r="Q19" s="30">
        <f t="shared" si="1"/>
        <v>39677359484</v>
      </c>
      <c r="R19" s="30"/>
    </row>
    <row r="20" spans="1:18" ht="21.75" customHeight="1">
      <c r="A20" s="8" t="s">
        <v>221</v>
      </c>
      <c r="C20" s="9">
        <v>0</v>
      </c>
      <c r="E20" s="9">
        <v>0</v>
      </c>
      <c r="G20" s="9">
        <v>0</v>
      </c>
      <c r="I20" s="9">
        <f t="shared" si="0"/>
        <v>0</v>
      </c>
      <c r="K20" s="9">
        <v>300000</v>
      </c>
      <c r="M20" s="9">
        <v>6502499849</v>
      </c>
      <c r="O20" s="9">
        <v>-5179641862</v>
      </c>
      <c r="Q20" s="30">
        <f t="shared" si="1"/>
        <v>1322857987</v>
      </c>
      <c r="R20" s="30"/>
    </row>
    <row r="21" spans="1:18" ht="21.75" customHeight="1">
      <c r="A21" s="8" t="s">
        <v>44</v>
      </c>
      <c r="C21" s="9">
        <v>0</v>
      </c>
      <c r="E21" s="9">
        <v>0</v>
      </c>
      <c r="G21" s="9">
        <v>0</v>
      </c>
      <c r="I21" s="9">
        <f t="shared" si="0"/>
        <v>0</v>
      </c>
      <c r="K21" s="9">
        <v>2104676</v>
      </c>
      <c r="M21" s="9">
        <v>48526707499</v>
      </c>
      <c r="O21" s="9">
        <v>-39346204732</v>
      </c>
      <c r="Q21" s="30">
        <f t="shared" si="1"/>
        <v>9180502767</v>
      </c>
      <c r="R21" s="30"/>
    </row>
    <row r="22" spans="1:18" ht="21.75" customHeight="1">
      <c r="A22" s="8" t="s">
        <v>21</v>
      </c>
      <c r="C22" s="9">
        <v>0</v>
      </c>
      <c r="E22" s="9">
        <v>0</v>
      </c>
      <c r="G22" s="9">
        <v>0</v>
      </c>
      <c r="I22" s="9">
        <f t="shared" si="0"/>
        <v>0</v>
      </c>
      <c r="K22" s="9">
        <v>670338</v>
      </c>
      <c r="M22" s="9">
        <v>19140708229</v>
      </c>
      <c r="O22" s="9">
        <v>-12480725929</v>
      </c>
      <c r="Q22" s="30">
        <f t="shared" si="1"/>
        <v>6659982300</v>
      </c>
      <c r="R22" s="30"/>
    </row>
    <row r="23" spans="1:18" ht="21.75" customHeight="1">
      <c r="A23" s="8" t="s">
        <v>213</v>
      </c>
      <c r="C23" s="9">
        <v>0</v>
      </c>
      <c r="E23" s="9">
        <v>0</v>
      </c>
      <c r="G23" s="9">
        <v>0</v>
      </c>
      <c r="I23" s="9">
        <f t="shared" si="0"/>
        <v>0</v>
      </c>
      <c r="K23" s="9">
        <v>9332487</v>
      </c>
      <c r="M23" s="9">
        <v>34339483315</v>
      </c>
      <c r="O23" s="9">
        <v>-22014223000</v>
      </c>
      <c r="Q23" s="30">
        <f t="shared" si="1"/>
        <v>12325260315</v>
      </c>
      <c r="R23" s="30"/>
    </row>
    <row r="24" spans="1:18" ht="21.75" customHeight="1">
      <c r="A24" s="8" t="s">
        <v>214</v>
      </c>
      <c r="C24" s="9">
        <v>0</v>
      </c>
      <c r="E24" s="9">
        <v>0</v>
      </c>
      <c r="G24" s="9">
        <v>0</v>
      </c>
      <c r="I24" s="9">
        <f t="shared" si="0"/>
        <v>0</v>
      </c>
      <c r="K24" s="9">
        <v>7498592</v>
      </c>
      <c r="M24" s="9">
        <v>19327475129</v>
      </c>
      <c r="O24" s="9">
        <v>-16122948741</v>
      </c>
      <c r="Q24" s="30">
        <f t="shared" si="1"/>
        <v>3204526388</v>
      </c>
      <c r="R24" s="30"/>
    </row>
    <row r="25" spans="1:18" ht="21.75" customHeight="1">
      <c r="A25" s="8" t="s">
        <v>215</v>
      </c>
      <c r="C25" s="9">
        <v>0</v>
      </c>
      <c r="E25" s="9">
        <v>0</v>
      </c>
      <c r="G25" s="9">
        <v>0</v>
      </c>
      <c r="I25" s="9">
        <f t="shared" si="0"/>
        <v>0</v>
      </c>
      <c r="K25" s="9">
        <v>4400000</v>
      </c>
      <c r="M25" s="9">
        <v>2869225980</v>
      </c>
      <c r="O25" s="9">
        <v>-2815009850</v>
      </c>
      <c r="Q25" s="30">
        <f t="shared" si="1"/>
        <v>54216130</v>
      </c>
      <c r="R25" s="30"/>
    </row>
    <row r="26" spans="1:18" ht="21.75" customHeight="1">
      <c r="A26" s="8" t="s">
        <v>25</v>
      </c>
      <c r="C26" s="9">
        <v>0</v>
      </c>
      <c r="E26" s="9">
        <v>0</v>
      </c>
      <c r="G26" s="9">
        <v>0</v>
      </c>
      <c r="I26" s="9">
        <f t="shared" si="0"/>
        <v>0</v>
      </c>
      <c r="K26" s="9">
        <v>1</v>
      </c>
      <c r="M26" s="9">
        <v>0</v>
      </c>
      <c r="O26" s="9">
        <v>-3927</v>
      </c>
      <c r="Q26" s="30">
        <f t="shared" si="1"/>
        <v>-3927</v>
      </c>
      <c r="R26" s="30"/>
    </row>
    <row r="27" spans="1:18" ht="21.75" customHeight="1">
      <c r="A27" s="8" t="s">
        <v>49</v>
      </c>
      <c r="C27" s="9">
        <v>0</v>
      </c>
      <c r="E27" s="9">
        <v>0</v>
      </c>
      <c r="G27" s="9">
        <v>0</v>
      </c>
      <c r="I27" s="9">
        <f t="shared" si="0"/>
        <v>0</v>
      </c>
      <c r="K27" s="9">
        <v>1906272</v>
      </c>
      <c r="M27" s="9">
        <v>64296591110</v>
      </c>
      <c r="O27" s="9">
        <v>-70182771596</v>
      </c>
      <c r="Q27" s="30">
        <f t="shared" si="1"/>
        <v>-5886180486</v>
      </c>
      <c r="R27" s="30"/>
    </row>
    <row r="28" spans="1:18" ht="21.75" customHeight="1">
      <c r="A28" s="8" t="s">
        <v>19</v>
      </c>
      <c r="C28" s="9">
        <v>0</v>
      </c>
      <c r="E28" s="9">
        <v>0</v>
      </c>
      <c r="G28" s="9">
        <v>0</v>
      </c>
      <c r="I28" s="9">
        <f t="shared" si="0"/>
        <v>0</v>
      </c>
      <c r="K28" s="9">
        <v>3700000</v>
      </c>
      <c r="M28" s="9">
        <v>10346933976</v>
      </c>
      <c r="O28" s="9">
        <v>-7194138658</v>
      </c>
      <c r="Q28" s="30">
        <f t="shared" si="1"/>
        <v>3152795318</v>
      </c>
      <c r="R28" s="30"/>
    </row>
    <row r="29" spans="1:18" ht="21.75" customHeight="1">
      <c r="A29" s="8" t="s">
        <v>222</v>
      </c>
      <c r="C29" s="9">
        <v>0</v>
      </c>
      <c r="E29" s="9">
        <v>0</v>
      </c>
      <c r="G29" s="9">
        <v>0</v>
      </c>
      <c r="I29" s="9">
        <f t="shared" si="0"/>
        <v>0</v>
      </c>
      <c r="K29" s="9">
        <v>1000000</v>
      </c>
      <c r="M29" s="9">
        <v>13783612511</v>
      </c>
      <c r="O29" s="9">
        <v>-13025091595</v>
      </c>
      <c r="Q29" s="30">
        <f t="shared" si="1"/>
        <v>758520916</v>
      </c>
      <c r="R29" s="30"/>
    </row>
    <row r="30" spans="1:18" ht="21.75" customHeight="1">
      <c r="A30" s="8" t="s">
        <v>216</v>
      </c>
      <c r="C30" s="9">
        <v>0</v>
      </c>
      <c r="E30" s="9">
        <v>0</v>
      </c>
      <c r="G30" s="9">
        <v>0</v>
      </c>
      <c r="I30" s="9">
        <f t="shared" si="0"/>
        <v>0</v>
      </c>
      <c r="K30" s="9">
        <v>4893296</v>
      </c>
      <c r="M30" s="9">
        <v>31254406709</v>
      </c>
      <c r="O30" s="9">
        <v>-32006310248</v>
      </c>
      <c r="Q30" s="30">
        <f t="shared" si="1"/>
        <v>-751903539</v>
      </c>
      <c r="R30" s="30"/>
    </row>
    <row r="31" spans="1:18" ht="21.75" customHeight="1">
      <c r="A31" s="8" t="s">
        <v>223</v>
      </c>
      <c r="C31" s="9">
        <v>0</v>
      </c>
      <c r="E31" s="9">
        <v>0</v>
      </c>
      <c r="G31" s="9">
        <v>0</v>
      </c>
      <c r="I31" s="9">
        <f t="shared" si="0"/>
        <v>0</v>
      </c>
      <c r="K31" s="9">
        <v>2000000</v>
      </c>
      <c r="M31" s="9">
        <v>20126445864</v>
      </c>
      <c r="O31" s="9">
        <v>-20023200000</v>
      </c>
      <c r="Q31" s="30">
        <f t="shared" si="1"/>
        <v>103245864</v>
      </c>
      <c r="R31" s="30"/>
    </row>
    <row r="32" spans="1:18" ht="21.75" customHeight="1">
      <c r="A32" s="8" t="s">
        <v>42</v>
      </c>
      <c r="C32" s="9">
        <v>0</v>
      </c>
      <c r="E32" s="9">
        <v>0</v>
      </c>
      <c r="G32" s="9">
        <v>0</v>
      </c>
      <c r="I32" s="9">
        <f t="shared" si="0"/>
        <v>0</v>
      </c>
      <c r="K32" s="9">
        <v>650307</v>
      </c>
      <c r="M32" s="9">
        <v>120906447298</v>
      </c>
      <c r="O32" s="9">
        <v>-111740914313</v>
      </c>
      <c r="Q32" s="30">
        <f t="shared" si="1"/>
        <v>9165532985</v>
      </c>
      <c r="R32" s="30"/>
    </row>
    <row r="33" spans="1:18" ht="21.75" customHeight="1">
      <c r="A33" s="8" t="s">
        <v>217</v>
      </c>
      <c r="C33" s="9">
        <v>0</v>
      </c>
      <c r="E33" s="9">
        <v>0</v>
      </c>
      <c r="G33" s="9">
        <v>0</v>
      </c>
      <c r="I33" s="9">
        <f t="shared" si="0"/>
        <v>0</v>
      </c>
      <c r="K33" s="9">
        <v>1500000</v>
      </c>
      <c r="M33" s="9">
        <v>4698711904</v>
      </c>
      <c r="O33" s="9">
        <v>-4291313850</v>
      </c>
      <c r="Q33" s="30">
        <f t="shared" si="1"/>
        <v>407398054</v>
      </c>
      <c r="R33" s="30"/>
    </row>
    <row r="34" spans="1:18" ht="21.75" customHeight="1">
      <c r="A34" s="8" t="s">
        <v>109</v>
      </c>
      <c r="C34" s="9">
        <v>10690</v>
      </c>
      <c r="E34" s="9">
        <v>10690000000</v>
      </c>
      <c r="G34" s="9">
        <v>-10341769214</v>
      </c>
      <c r="I34" s="9">
        <f t="shared" si="0"/>
        <v>348230786</v>
      </c>
      <c r="K34" s="9">
        <v>10690</v>
      </c>
      <c r="M34" s="9">
        <v>10690000000</v>
      </c>
      <c r="O34" s="9">
        <v>-10341769214</v>
      </c>
      <c r="Q34" s="30">
        <f t="shared" si="1"/>
        <v>348230786</v>
      </c>
      <c r="R34" s="30"/>
    </row>
    <row r="35" spans="1:18" ht="21.75" customHeight="1">
      <c r="A35" s="8" t="s">
        <v>118</v>
      </c>
      <c r="C35" s="9">
        <v>250000</v>
      </c>
      <c r="E35" s="9">
        <v>249980937500</v>
      </c>
      <c r="G35" s="9">
        <v>-243955775000</v>
      </c>
      <c r="I35" s="9">
        <f t="shared" si="0"/>
        <v>6025162500</v>
      </c>
      <c r="K35" s="9">
        <v>250000</v>
      </c>
      <c r="M35" s="9">
        <v>249980937500</v>
      </c>
      <c r="O35" s="9">
        <v>-243955775000</v>
      </c>
      <c r="Q35" s="30">
        <f t="shared" si="1"/>
        <v>6025162500</v>
      </c>
      <c r="R35" s="30"/>
    </row>
    <row r="36" spans="1:18" ht="21.75" customHeight="1">
      <c r="A36" s="8" t="s">
        <v>91</v>
      </c>
      <c r="C36" s="9">
        <v>6856</v>
      </c>
      <c r="E36" s="9">
        <v>6856000000</v>
      </c>
      <c r="G36" s="9">
        <v>-6649114630</v>
      </c>
      <c r="I36" s="9">
        <f t="shared" si="0"/>
        <v>206885370</v>
      </c>
      <c r="K36" s="9">
        <v>6856</v>
      </c>
      <c r="M36" s="9">
        <v>6856000000</v>
      </c>
      <c r="O36" s="9">
        <v>-6649114629</v>
      </c>
      <c r="Q36" s="30">
        <f t="shared" si="1"/>
        <v>206885371</v>
      </c>
      <c r="R36" s="30"/>
    </row>
    <row r="37" spans="1:18" ht="21.75" customHeight="1">
      <c r="A37" s="8" t="s">
        <v>112</v>
      </c>
      <c r="C37" s="9">
        <v>10000</v>
      </c>
      <c r="E37" s="9">
        <v>10000000000</v>
      </c>
      <c r="G37" s="9">
        <v>-9603759003</v>
      </c>
      <c r="I37" s="9">
        <f>E37+G37</f>
        <v>396240997</v>
      </c>
      <c r="K37" s="9">
        <v>10000</v>
      </c>
      <c r="M37" s="9">
        <v>10000000000</v>
      </c>
      <c r="O37" s="9">
        <v>-9603759003</v>
      </c>
      <c r="Q37" s="30">
        <f t="shared" si="1"/>
        <v>396240997</v>
      </c>
      <c r="R37" s="30"/>
    </row>
    <row r="38" spans="1:18" ht="21.75" customHeight="1">
      <c r="A38" s="11" t="s">
        <v>231</v>
      </c>
      <c r="C38" s="44">
        <v>0</v>
      </c>
      <c r="E38" s="13">
        <v>0</v>
      </c>
      <c r="G38" s="13">
        <v>0</v>
      </c>
      <c r="I38" s="13">
        <f t="shared" si="0"/>
        <v>0</v>
      </c>
      <c r="K38" s="44">
        <v>534500</v>
      </c>
      <c r="M38" s="13">
        <v>534500000000</v>
      </c>
      <c r="O38" s="13">
        <v>-497336921341</v>
      </c>
      <c r="Q38" s="32">
        <f t="shared" si="1"/>
        <v>37163078659</v>
      </c>
      <c r="R38" s="32"/>
    </row>
    <row r="39" spans="1:18" ht="21.75" customHeight="1">
      <c r="A39" s="15" t="s">
        <v>29</v>
      </c>
      <c r="C39" s="44"/>
      <c r="E39" s="16">
        <f>SUM(E8:E38)</f>
        <v>1642865382390</v>
      </c>
      <c r="G39" s="16">
        <f>SUM(G8:G38)</f>
        <v>-1553487853068</v>
      </c>
      <c r="I39" s="16">
        <f>SUM(I8:I38)</f>
        <v>89377529322</v>
      </c>
      <c r="K39" s="44"/>
      <c r="M39" s="16">
        <f>SUM(M8:M38)</f>
        <v>4342761435836</v>
      </c>
      <c r="O39" s="16">
        <f>SUM(O8:O38)</f>
        <v>-4137086550455</v>
      </c>
      <c r="Q39" s="40">
        <f>SUM(Q8:R38)</f>
        <v>205674885381</v>
      </c>
      <c r="R39" s="40"/>
    </row>
    <row r="42" spans="1:18">
      <c r="Q42" s="49"/>
    </row>
    <row r="43" spans="1:18">
      <c r="I43" s="26"/>
      <c r="Q43" s="26"/>
    </row>
    <row r="44" spans="1:18">
      <c r="I44" s="26"/>
      <c r="Q44" s="26"/>
    </row>
    <row r="45" spans="1:18">
      <c r="I45" s="26"/>
      <c r="Q45" s="26"/>
    </row>
    <row r="46" spans="1:18">
      <c r="I46" s="26"/>
      <c r="Q46" s="26"/>
    </row>
    <row r="47" spans="1:18">
      <c r="I47" s="26"/>
    </row>
  </sheetData>
  <mergeCells count="4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92"/>
  <sheetViews>
    <sheetView rightToLeft="1" workbookViewId="0">
      <selection activeCell="E74" sqref="E74"/>
    </sheetView>
  </sheetViews>
  <sheetFormatPr defaultRowHeight="12.75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8.7109375" bestFit="1" customWidth="1"/>
    <col min="6" max="6" width="1.28515625" customWidth="1"/>
    <col min="7" max="7" width="19.7109375" bestFit="1" customWidth="1"/>
    <col min="8" max="8" width="1.28515625" customWidth="1"/>
    <col min="9" max="9" width="26.28515625" bestFit="1" customWidth="1"/>
    <col min="10" max="10" width="1.28515625" customWidth="1"/>
    <col min="11" max="11" width="11.85546875" bestFit="1" customWidth="1"/>
    <col min="12" max="12" width="1.28515625" customWidth="1"/>
    <col min="13" max="13" width="18.7109375" bestFit="1" customWidth="1"/>
    <col min="14" max="14" width="1.28515625" customWidth="1"/>
    <col min="15" max="15" width="19.5703125" bestFit="1" customWidth="1"/>
    <col min="16" max="16" width="1.28515625" customWidth="1"/>
    <col min="17" max="17" width="17.28515625" bestFit="1" customWidth="1"/>
    <col min="18" max="18" width="1.28515625" customWidth="1"/>
    <col min="19" max="19" width="0.28515625" customWidth="1"/>
    <col min="21" max="21" width="14.42578125" bestFit="1" customWidth="1"/>
  </cols>
  <sheetData>
    <row r="1" spans="1:21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1" ht="21.75" customHeight="1">
      <c r="A2" s="27" t="s">
        <v>188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1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1" ht="14.45" customHeight="1"/>
    <row r="5" spans="1:21" ht="14.45" customHeight="1">
      <c r="A5" s="38" t="s">
        <v>262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21" ht="14.45" customHeight="1">
      <c r="A6" s="34" t="s">
        <v>191</v>
      </c>
      <c r="C6" s="34" t="s">
        <v>207</v>
      </c>
      <c r="D6" s="34"/>
      <c r="E6" s="34"/>
      <c r="F6" s="34"/>
      <c r="G6" s="34"/>
      <c r="H6" s="34"/>
      <c r="I6" s="34"/>
      <c r="K6" s="34" t="s">
        <v>208</v>
      </c>
      <c r="L6" s="34"/>
      <c r="M6" s="34"/>
      <c r="N6" s="34"/>
      <c r="O6" s="34"/>
      <c r="P6" s="34"/>
      <c r="Q6" s="34"/>
      <c r="R6" s="34"/>
    </row>
    <row r="7" spans="1:21" ht="39" customHeight="1">
      <c r="A7" s="34"/>
      <c r="C7" s="19" t="s">
        <v>13</v>
      </c>
      <c r="D7" s="3"/>
      <c r="E7" s="19" t="s">
        <v>15</v>
      </c>
      <c r="F7" s="3"/>
      <c r="G7" s="19" t="s">
        <v>260</v>
      </c>
      <c r="H7" s="3"/>
      <c r="I7" s="19" t="s">
        <v>263</v>
      </c>
      <c r="K7" s="19" t="s">
        <v>13</v>
      </c>
      <c r="L7" s="3"/>
      <c r="M7" s="19" t="s">
        <v>15</v>
      </c>
      <c r="N7" s="3"/>
      <c r="O7" s="19" t="s">
        <v>260</v>
      </c>
      <c r="P7" s="3"/>
      <c r="Q7" s="42" t="s">
        <v>263</v>
      </c>
      <c r="R7" s="42"/>
    </row>
    <row r="8" spans="1:21" ht="21.75" customHeight="1">
      <c r="A8" s="5" t="s">
        <v>21</v>
      </c>
      <c r="C8" s="6">
        <v>1750000</v>
      </c>
      <c r="E8" s="6">
        <v>43402708125</v>
      </c>
      <c r="G8" s="6">
        <v>-54101171250</v>
      </c>
      <c r="I8" s="6">
        <f>E8+G8</f>
        <v>-10698463125</v>
      </c>
      <c r="K8" s="6">
        <v>1750000</v>
      </c>
      <c r="M8" s="6">
        <v>43402708125</v>
      </c>
      <c r="O8" s="6">
        <v>-32582473873</v>
      </c>
      <c r="Q8" s="50">
        <f>M8+O8</f>
        <v>10820234252</v>
      </c>
      <c r="R8" s="50"/>
      <c r="U8" s="26"/>
    </row>
    <row r="9" spans="1:21" ht="21.75" customHeight="1">
      <c r="A9" s="8" t="s">
        <v>19</v>
      </c>
      <c r="C9" s="9">
        <v>7000000</v>
      </c>
      <c r="E9" s="9">
        <v>16811373600</v>
      </c>
      <c r="G9" s="9">
        <v>-19838255850</v>
      </c>
      <c r="I9" s="9">
        <f>E9+G9</f>
        <v>-3026882250</v>
      </c>
      <c r="K9" s="9">
        <v>7000000</v>
      </c>
      <c r="M9" s="9">
        <v>16811373600</v>
      </c>
      <c r="O9" s="9">
        <v>-13610532602</v>
      </c>
      <c r="Q9" s="51">
        <f>M9+O9</f>
        <v>3200840998</v>
      </c>
      <c r="R9" s="53"/>
      <c r="U9" s="26"/>
    </row>
    <row r="10" spans="1:21" ht="21.75" customHeight="1">
      <c r="A10" s="8" t="s">
        <v>28</v>
      </c>
      <c r="C10" s="9">
        <v>325739</v>
      </c>
      <c r="E10" s="9">
        <v>621697637</v>
      </c>
      <c r="G10" s="9">
        <v>-377857240</v>
      </c>
      <c r="I10" s="9">
        <f>E10+G10</f>
        <v>243840397</v>
      </c>
      <c r="K10" s="9">
        <v>325739</v>
      </c>
      <c r="M10" s="9">
        <v>621697637</v>
      </c>
      <c r="O10" s="9">
        <v>-377857240</v>
      </c>
      <c r="Q10" s="51">
        <f>M10+O10</f>
        <v>243840397</v>
      </c>
      <c r="R10" s="51"/>
      <c r="U10" s="26"/>
    </row>
    <row r="11" spans="1:21" ht="21.75" customHeight="1">
      <c r="A11" s="8" t="s">
        <v>24</v>
      </c>
      <c r="C11" s="9"/>
      <c r="E11" s="9"/>
      <c r="G11" s="9"/>
      <c r="I11" s="9">
        <v>2484130940</v>
      </c>
      <c r="K11" s="9"/>
      <c r="M11" s="9"/>
      <c r="O11" s="9">
        <v>0</v>
      </c>
      <c r="Q11" s="51">
        <f>M11+O11</f>
        <v>0</v>
      </c>
      <c r="R11" s="51"/>
      <c r="U11" s="26"/>
    </row>
    <row r="12" spans="1:21" ht="21.75" customHeight="1">
      <c r="A12" s="8" t="s">
        <v>215</v>
      </c>
      <c r="C12" s="9"/>
      <c r="E12" s="9"/>
      <c r="G12" s="9"/>
      <c r="I12" s="9">
        <v>-823073400</v>
      </c>
      <c r="K12" s="9"/>
      <c r="M12" s="9"/>
      <c r="O12" s="9">
        <v>0</v>
      </c>
      <c r="Q12" s="51">
        <f>M12+O12</f>
        <v>0</v>
      </c>
      <c r="R12" s="51"/>
      <c r="U12" s="26"/>
    </row>
    <row r="13" spans="1:21" ht="21.75" customHeight="1">
      <c r="A13" s="8" t="s">
        <v>22</v>
      </c>
      <c r="C13" s="9">
        <v>360028</v>
      </c>
      <c r="E13" s="9">
        <v>1045026633</v>
      </c>
      <c r="G13" s="9">
        <v>-1408164482</v>
      </c>
      <c r="I13" s="9">
        <f>E13+G13</f>
        <v>-363137849</v>
      </c>
      <c r="K13" s="9">
        <v>360028</v>
      </c>
      <c r="M13" s="9">
        <v>1045026633</v>
      </c>
      <c r="O13" s="9">
        <v>-1109926122</v>
      </c>
      <c r="Q13" s="51">
        <f>M13+O13</f>
        <v>-64899489</v>
      </c>
      <c r="R13" s="51"/>
      <c r="U13" s="26"/>
    </row>
    <row r="14" spans="1:21" ht="21.75" customHeight="1">
      <c r="A14" s="8" t="s">
        <v>20</v>
      </c>
      <c r="C14" s="9">
        <v>2000000</v>
      </c>
      <c r="E14" s="9">
        <v>21193146000</v>
      </c>
      <c r="G14" s="9">
        <v>-21193146000</v>
      </c>
      <c r="I14" s="9">
        <f>E14+G14</f>
        <v>0</v>
      </c>
      <c r="K14" s="9">
        <v>2000000</v>
      </c>
      <c r="M14" s="9">
        <v>21193146000</v>
      </c>
      <c r="O14" s="9">
        <v>-21379822021</v>
      </c>
      <c r="Q14" s="51">
        <f>M14+O14</f>
        <v>-186676021</v>
      </c>
      <c r="R14" s="51"/>
      <c r="U14" s="26"/>
    </row>
    <row r="15" spans="1:21" ht="21.75" customHeight="1">
      <c r="A15" s="43" t="s">
        <v>27</v>
      </c>
      <c r="C15" s="44">
        <v>4000001</v>
      </c>
      <c r="E15" s="44">
        <v>26879118719</v>
      </c>
      <c r="G15" s="44">
        <v>-25389180190</v>
      </c>
      <c r="I15" s="44">
        <f>E15+G15</f>
        <v>1489938529</v>
      </c>
      <c r="K15" s="44">
        <v>4000001</v>
      </c>
      <c r="M15" s="44">
        <v>26879118719</v>
      </c>
      <c r="O15" s="44">
        <v>-27381255407</v>
      </c>
      <c r="Q15" s="53">
        <f>M15+O15</f>
        <v>-502136688</v>
      </c>
      <c r="R15" s="51"/>
      <c r="U15" s="26"/>
    </row>
    <row r="16" spans="1:21" ht="21.75" customHeight="1">
      <c r="A16" s="43" t="s">
        <v>23</v>
      </c>
      <c r="C16" s="44">
        <v>1174922</v>
      </c>
      <c r="E16" s="44">
        <v>23475417403</v>
      </c>
      <c r="G16" s="44">
        <v>-24087754355</v>
      </c>
      <c r="I16" s="44">
        <f>E16+G16</f>
        <v>-612336952</v>
      </c>
      <c r="K16" s="44">
        <v>1174922</v>
      </c>
      <c r="M16" s="44">
        <v>23475417403</v>
      </c>
      <c r="O16" s="44">
        <v>-27919554482</v>
      </c>
      <c r="Q16" s="53">
        <f>M16+O16</f>
        <v>-4444137079</v>
      </c>
      <c r="R16" s="51"/>
      <c r="U16" s="26"/>
    </row>
    <row r="17" spans="1:21" ht="21.75" customHeight="1">
      <c r="A17" s="8" t="s">
        <v>25</v>
      </c>
      <c r="C17" s="9">
        <v>5555555</v>
      </c>
      <c r="E17" s="9">
        <v>17301990769</v>
      </c>
      <c r="G17" s="9">
        <v>-19328748067</v>
      </c>
      <c r="I17" s="9">
        <f>E17+G17</f>
        <v>-2026757298</v>
      </c>
      <c r="K17" s="9">
        <v>5555555</v>
      </c>
      <c r="M17" s="9">
        <v>17301990769</v>
      </c>
      <c r="O17" s="9">
        <v>-21813872818</v>
      </c>
      <c r="Q17" s="51">
        <f>M17+O17</f>
        <v>-4511882049</v>
      </c>
      <c r="R17" s="51"/>
      <c r="U17" s="26"/>
    </row>
    <row r="18" spans="1:21" ht="21.75" customHeight="1">
      <c r="A18" s="43" t="s">
        <v>66</v>
      </c>
      <c r="B18" s="45"/>
      <c r="C18" s="44">
        <v>900000</v>
      </c>
      <c r="D18" s="45"/>
      <c r="E18" s="44">
        <v>954258109363</v>
      </c>
      <c r="F18" s="45"/>
      <c r="G18" s="44">
        <v>-935084385230</v>
      </c>
      <c r="H18" s="45"/>
      <c r="I18" s="44">
        <f>E18+G18</f>
        <v>19173724133</v>
      </c>
      <c r="J18" s="45"/>
      <c r="K18" s="44">
        <v>900000</v>
      </c>
      <c r="L18" s="45"/>
      <c r="M18" s="44">
        <v>954258109363</v>
      </c>
      <c r="N18" s="45"/>
      <c r="O18" s="44">
        <v>-868075332823</v>
      </c>
      <c r="P18" s="45"/>
      <c r="Q18" s="53">
        <f>M18+O18</f>
        <v>86182776540</v>
      </c>
      <c r="R18" s="51"/>
      <c r="U18" s="26"/>
    </row>
    <row r="19" spans="1:21" ht="21.75" customHeight="1">
      <c r="A19" s="8" t="s">
        <v>106</v>
      </c>
      <c r="C19" s="9">
        <v>2107459</v>
      </c>
      <c r="E19" s="9">
        <v>1960635169953</v>
      </c>
      <c r="G19" s="9">
        <v>-1953618603467</v>
      </c>
      <c r="I19" s="9">
        <f>E19+G19</f>
        <v>7016566486</v>
      </c>
      <c r="K19" s="9">
        <v>2107459</v>
      </c>
      <c r="M19" s="9">
        <v>1960635169953</v>
      </c>
      <c r="O19" s="9">
        <v>-1904629062681</v>
      </c>
      <c r="Q19" s="51">
        <f>M19+O19</f>
        <v>56006107272</v>
      </c>
      <c r="R19" s="53"/>
      <c r="U19" s="26"/>
    </row>
    <row r="20" spans="1:21" ht="21.75" customHeight="1">
      <c r="A20" s="8" t="s">
        <v>121</v>
      </c>
      <c r="C20" s="9">
        <v>985000</v>
      </c>
      <c r="E20" s="9">
        <v>943636234926</v>
      </c>
      <c r="G20" s="9">
        <v>-929228296839</v>
      </c>
      <c r="I20" s="9">
        <f>E20+G20</f>
        <v>14407938087</v>
      </c>
      <c r="K20" s="9">
        <v>985000</v>
      </c>
      <c r="M20" s="9">
        <v>943636234926</v>
      </c>
      <c r="O20" s="9">
        <v>-907503135238</v>
      </c>
      <c r="Q20" s="51">
        <f>M20+O20</f>
        <v>36133099688</v>
      </c>
      <c r="R20" s="51"/>
      <c r="U20" s="26"/>
    </row>
    <row r="21" spans="1:21" ht="21.75" customHeight="1">
      <c r="A21" s="8" t="s">
        <v>73</v>
      </c>
      <c r="C21" s="9">
        <v>368100</v>
      </c>
      <c r="E21" s="9">
        <v>362218356021</v>
      </c>
      <c r="G21" s="9">
        <v>-350051175722</v>
      </c>
      <c r="I21" s="9">
        <f>E21+G21</f>
        <v>12167180299</v>
      </c>
      <c r="K21" s="9">
        <v>368100</v>
      </c>
      <c r="M21" s="9">
        <v>362218356021</v>
      </c>
      <c r="O21" s="9">
        <v>-327512817540</v>
      </c>
      <c r="Q21" s="51">
        <f>M21+O21</f>
        <v>34705538481</v>
      </c>
      <c r="R21" s="51"/>
      <c r="U21" s="26"/>
    </row>
    <row r="22" spans="1:21" ht="21.75" customHeight="1">
      <c r="A22" s="8" t="s">
        <v>79</v>
      </c>
      <c r="C22" s="9">
        <v>268800</v>
      </c>
      <c r="E22" s="9">
        <v>240156143808</v>
      </c>
      <c r="G22" s="9">
        <v>-232523607456</v>
      </c>
      <c r="I22" s="9">
        <f>E22+G22</f>
        <v>7632536352</v>
      </c>
      <c r="K22" s="9">
        <v>268800</v>
      </c>
      <c r="M22" s="9">
        <v>240156143808</v>
      </c>
      <c r="O22" s="9">
        <v>-217664349184</v>
      </c>
      <c r="Q22" s="51">
        <f>M22+O22</f>
        <v>22491794624</v>
      </c>
      <c r="R22" s="51"/>
      <c r="U22" s="26"/>
    </row>
    <row r="23" spans="1:21" ht="21.75" customHeight="1">
      <c r="A23" s="8" t="s">
        <v>130</v>
      </c>
      <c r="C23" s="9">
        <v>1700000</v>
      </c>
      <c r="E23" s="9">
        <v>1490629774375</v>
      </c>
      <c r="G23" s="9">
        <v>-1469213656750</v>
      </c>
      <c r="I23" s="9">
        <f>E23+G23</f>
        <v>21416117625</v>
      </c>
      <c r="K23" s="9">
        <v>1700000</v>
      </c>
      <c r="M23" s="9">
        <v>1490629774375</v>
      </c>
      <c r="O23" s="9">
        <v>-1469690000000</v>
      </c>
      <c r="Q23" s="51">
        <f>M23+O23</f>
        <v>20939774375</v>
      </c>
      <c r="R23" s="51"/>
      <c r="U23" s="26"/>
    </row>
    <row r="24" spans="1:21" ht="21.75" customHeight="1">
      <c r="A24" s="8" t="s">
        <v>142</v>
      </c>
      <c r="C24" s="9">
        <v>800000</v>
      </c>
      <c r="E24" s="9">
        <v>764299845540</v>
      </c>
      <c r="G24" s="9">
        <v>-759282355125</v>
      </c>
      <c r="I24" s="9">
        <f>E24+G24</f>
        <v>5017490415</v>
      </c>
      <c r="K24" s="9">
        <v>800000</v>
      </c>
      <c r="M24" s="9">
        <v>764299845540</v>
      </c>
      <c r="O24" s="9">
        <v>-744425848355</v>
      </c>
      <c r="Q24" s="51">
        <f>M24+O24</f>
        <v>19873997185</v>
      </c>
      <c r="R24" s="51"/>
      <c r="U24" s="26"/>
    </row>
    <row r="25" spans="1:21" ht="21.75" customHeight="1">
      <c r="A25" s="8" t="s">
        <v>76</v>
      </c>
      <c r="C25" s="9">
        <v>119500</v>
      </c>
      <c r="E25" s="9">
        <v>91415267979</v>
      </c>
      <c r="G25" s="9">
        <v>-89003000281</v>
      </c>
      <c r="I25" s="9">
        <f>E25+G25</f>
        <v>2412267698</v>
      </c>
      <c r="K25" s="9">
        <v>119500</v>
      </c>
      <c r="M25" s="9">
        <v>91415267979</v>
      </c>
      <c r="O25" s="9">
        <v>-82485456800</v>
      </c>
      <c r="Q25" s="51">
        <f>M25+O25</f>
        <v>8929811179</v>
      </c>
      <c r="R25" s="51"/>
      <c r="U25" s="26"/>
    </row>
    <row r="26" spans="1:21" ht="21.75" customHeight="1">
      <c r="A26" s="8" t="s">
        <v>136</v>
      </c>
      <c r="C26" s="9">
        <v>1470000</v>
      </c>
      <c r="E26" s="9">
        <v>1273524131906</v>
      </c>
      <c r="G26" s="9">
        <v>-1267983236375</v>
      </c>
      <c r="I26" s="9">
        <f>E26+G26</f>
        <v>5540895531</v>
      </c>
      <c r="K26" s="9">
        <v>1470000</v>
      </c>
      <c r="M26" s="9">
        <v>1273524131906</v>
      </c>
      <c r="O26" s="9">
        <v>-1267376223400</v>
      </c>
      <c r="Q26" s="51">
        <f>M26+O26</f>
        <v>6147908506</v>
      </c>
      <c r="R26" s="51"/>
      <c r="U26" s="26"/>
    </row>
    <row r="27" spans="1:21" ht="21.75" customHeight="1">
      <c r="A27" s="8" t="s">
        <v>70</v>
      </c>
      <c r="C27" s="9">
        <v>90000</v>
      </c>
      <c r="E27" s="9">
        <v>62672738506</v>
      </c>
      <c r="G27" s="9">
        <v>-60628309126</v>
      </c>
      <c r="I27" s="9">
        <f>E27+G27</f>
        <v>2044429380</v>
      </c>
      <c r="K27" s="9">
        <v>90000</v>
      </c>
      <c r="M27" s="9">
        <v>62672738506</v>
      </c>
      <c r="O27" s="9">
        <v>-57139641562</v>
      </c>
      <c r="Q27" s="51">
        <f>M27+O27</f>
        <v>5533096944</v>
      </c>
      <c r="R27" s="51"/>
      <c r="U27" s="26"/>
    </row>
    <row r="28" spans="1:21" ht="21.75" customHeight="1">
      <c r="A28" s="8" t="s">
        <v>82</v>
      </c>
      <c r="C28" s="9">
        <v>51903</v>
      </c>
      <c r="E28" s="9">
        <v>48840692529</v>
      </c>
      <c r="G28" s="9">
        <v>-47190995221</v>
      </c>
      <c r="I28" s="9">
        <f>E28+G28</f>
        <v>1649697308</v>
      </c>
      <c r="K28" s="9">
        <v>51903</v>
      </c>
      <c r="M28" s="9">
        <v>48840692529</v>
      </c>
      <c r="O28" s="9">
        <v>-44160928350</v>
      </c>
      <c r="Q28" s="51">
        <f>M28+O28</f>
        <v>4679764179</v>
      </c>
      <c r="R28" s="51"/>
      <c r="U28" s="26"/>
    </row>
    <row r="29" spans="1:21" ht="21.75" customHeight="1">
      <c r="A29" s="8" t="s">
        <v>85</v>
      </c>
      <c r="C29" s="9">
        <v>28400</v>
      </c>
      <c r="E29" s="9">
        <v>26427657118</v>
      </c>
      <c r="G29" s="9">
        <v>-25555367250</v>
      </c>
      <c r="I29" s="9">
        <f>E29+G29</f>
        <v>872289868</v>
      </c>
      <c r="K29" s="9">
        <v>28400</v>
      </c>
      <c r="M29" s="9">
        <v>26427657118</v>
      </c>
      <c r="O29" s="9">
        <v>-24277598887</v>
      </c>
      <c r="Q29" s="51">
        <f>M29+O29</f>
        <v>2150058231</v>
      </c>
      <c r="R29" s="51"/>
      <c r="U29" s="26"/>
    </row>
    <row r="30" spans="1:21" ht="21.75" customHeight="1">
      <c r="A30" s="8" t="s">
        <v>133</v>
      </c>
      <c r="C30" s="9">
        <v>1880000</v>
      </c>
      <c r="E30" s="9">
        <v>1702181823615</v>
      </c>
      <c r="G30" s="9">
        <v>-1702181823615</v>
      </c>
      <c r="I30" s="9">
        <f>E30+G30</f>
        <v>0</v>
      </c>
      <c r="K30" s="9">
        <v>1880000</v>
      </c>
      <c r="M30" s="9">
        <v>1702181823615</v>
      </c>
      <c r="O30" s="9">
        <v>-1700500000000</v>
      </c>
      <c r="Q30" s="51">
        <f>M30+O30</f>
        <v>1681823615</v>
      </c>
      <c r="R30" s="51"/>
      <c r="U30" s="26"/>
    </row>
    <row r="31" spans="1:21" ht="21.75" customHeight="1">
      <c r="A31" s="8" t="s">
        <v>124</v>
      </c>
      <c r="C31" s="9">
        <v>527966</v>
      </c>
      <c r="E31" s="9">
        <v>493954638991</v>
      </c>
      <c r="G31" s="9">
        <v>-499893179935</v>
      </c>
      <c r="I31" s="9">
        <f>E31+G31</f>
        <v>-5938540944</v>
      </c>
      <c r="K31" s="9">
        <v>527966</v>
      </c>
      <c r="M31" s="9">
        <v>493954638991</v>
      </c>
      <c r="O31" s="9">
        <v>-493611523292</v>
      </c>
      <c r="Q31" s="51">
        <f>M31+O31</f>
        <v>343115699</v>
      </c>
      <c r="R31" s="51"/>
      <c r="U31" s="26"/>
    </row>
    <row r="32" spans="1:21" ht="21.75" customHeight="1">
      <c r="A32" s="8" t="s">
        <v>115</v>
      </c>
      <c r="C32" s="9">
        <v>10000</v>
      </c>
      <c r="E32" s="9">
        <v>9818220125</v>
      </c>
      <c r="G32" s="9">
        <v>-9678245500</v>
      </c>
      <c r="I32" s="9">
        <f>E32+G32</f>
        <v>139974625</v>
      </c>
      <c r="K32" s="9">
        <v>10000</v>
      </c>
      <c r="M32" s="9">
        <v>9818220125</v>
      </c>
      <c r="O32" s="9">
        <v>-9550968573</v>
      </c>
      <c r="Q32" s="51">
        <f>M32+O32</f>
        <v>267251552</v>
      </c>
      <c r="R32" s="51"/>
      <c r="U32" s="26"/>
    </row>
    <row r="33" spans="1:21" ht="21.75" customHeight="1">
      <c r="A33" s="8" t="s">
        <v>118</v>
      </c>
      <c r="C33" s="9"/>
      <c r="E33" s="9"/>
      <c r="G33" s="9"/>
      <c r="I33" s="9">
        <v>-2462053671</v>
      </c>
      <c r="K33" s="9"/>
      <c r="M33" s="9"/>
      <c r="O33" s="9">
        <v>0</v>
      </c>
      <c r="Q33" s="51">
        <f>M33+O33</f>
        <v>0</v>
      </c>
      <c r="R33" s="51"/>
      <c r="U33" s="26"/>
    </row>
    <row r="34" spans="1:21" ht="21.75" customHeight="1">
      <c r="A34" s="8" t="s">
        <v>112</v>
      </c>
      <c r="C34" s="9"/>
      <c r="E34" s="9"/>
      <c r="G34" s="9"/>
      <c r="I34" s="9">
        <v>-244455684</v>
      </c>
      <c r="K34" s="9"/>
      <c r="M34" s="9"/>
      <c r="O34" s="9">
        <v>0</v>
      </c>
      <c r="Q34" s="51">
        <f>M34+O34</f>
        <v>0</v>
      </c>
      <c r="R34" s="51"/>
      <c r="U34" s="26"/>
    </row>
    <row r="35" spans="1:21" ht="21.75" customHeight="1">
      <c r="A35" s="8" t="s">
        <v>109</v>
      </c>
      <c r="C35" s="9"/>
      <c r="E35" s="9"/>
      <c r="G35" s="9"/>
      <c r="I35" s="9">
        <v>-169726432</v>
      </c>
      <c r="K35" s="9"/>
      <c r="M35" s="9"/>
      <c r="O35" s="9">
        <v>0</v>
      </c>
      <c r="Q35" s="51">
        <f>M35+O35</f>
        <v>0</v>
      </c>
      <c r="R35" s="51"/>
      <c r="U35" s="26"/>
    </row>
    <row r="36" spans="1:21" ht="21.75" customHeight="1">
      <c r="A36" s="8" t="s">
        <v>91</v>
      </c>
      <c r="C36" s="9"/>
      <c r="E36" s="9"/>
      <c r="G36" s="9"/>
      <c r="I36" s="9">
        <v>-239916507</v>
      </c>
      <c r="K36" s="9"/>
      <c r="M36" s="9"/>
      <c r="O36" s="9">
        <v>0</v>
      </c>
      <c r="Q36" s="51">
        <f>M36+O36</f>
        <v>0</v>
      </c>
      <c r="R36" s="51"/>
      <c r="U36" s="26"/>
    </row>
    <row r="37" spans="1:21" ht="21.75" customHeight="1">
      <c r="A37" s="8" t="s">
        <v>88</v>
      </c>
      <c r="C37" s="9">
        <v>117794</v>
      </c>
      <c r="E37" s="9">
        <v>117772649837</v>
      </c>
      <c r="G37" s="9">
        <v>-117772649837</v>
      </c>
      <c r="I37" s="9">
        <f>E37+G37</f>
        <v>0</v>
      </c>
      <c r="K37" s="9">
        <v>117794</v>
      </c>
      <c r="M37" s="9">
        <v>117772649837</v>
      </c>
      <c r="O37" s="9">
        <v>-117772649837</v>
      </c>
      <c r="Q37" s="51">
        <f>M37+O37</f>
        <v>0</v>
      </c>
      <c r="R37" s="51"/>
      <c r="U37" s="26"/>
    </row>
    <row r="38" spans="1:21" ht="21.75" customHeight="1">
      <c r="A38" s="43" t="s">
        <v>145</v>
      </c>
      <c r="C38" s="44">
        <v>761000</v>
      </c>
      <c r="E38" s="44">
        <v>720064644623</v>
      </c>
      <c r="G38" s="44">
        <v>-720195180000</v>
      </c>
      <c r="I38" s="44">
        <f>E38+G38</f>
        <v>-130535377</v>
      </c>
      <c r="K38" s="44">
        <v>761000</v>
      </c>
      <c r="M38" s="44">
        <v>720064644623</v>
      </c>
      <c r="O38" s="44">
        <v>-720195180000</v>
      </c>
      <c r="Q38" s="53">
        <f>M38+O38</f>
        <v>-130535377</v>
      </c>
      <c r="R38" s="51"/>
      <c r="U38" s="26"/>
    </row>
    <row r="39" spans="1:21" ht="21.75" customHeight="1">
      <c r="A39" s="8" t="s">
        <v>139</v>
      </c>
      <c r="C39" s="9">
        <v>275000</v>
      </c>
      <c r="E39" s="9">
        <v>251469412906</v>
      </c>
      <c r="G39" s="9">
        <v>-252566464029</v>
      </c>
      <c r="I39" s="9">
        <f>E39+G39</f>
        <v>-1097051123</v>
      </c>
      <c r="K39" s="9">
        <v>275000</v>
      </c>
      <c r="M39" s="9">
        <v>251469412906</v>
      </c>
      <c r="O39" s="9">
        <v>-252235326350</v>
      </c>
      <c r="Q39" s="51">
        <f>M39+O39</f>
        <v>-765913444</v>
      </c>
      <c r="R39" s="51"/>
      <c r="U39" s="26"/>
    </row>
    <row r="40" spans="1:21" ht="21.75" customHeight="1">
      <c r="A40" s="8" t="s">
        <v>100</v>
      </c>
      <c r="C40" s="9">
        <v>178727</v>
      </c>
      <c r="E40" s="9">
        <v>178694605731</v>
      </c>
      <c r="G40" s="9">
        <v>-178694605731</v>
      </c>
      <c r="I40" s="9">
        <f>E40+G40</f>
        <v>0</v>
      </c>
      <c r="K40" s="9">
        <v>178727</v>
      </c>
      <c r="M40" s="9">
        <v>178694605731</v>
      </c>
      <c r="O40" s="9">
        <v>-196564066304</v>
      </c>
      <c r="Q40" s="51">
        <f>M40+O40</f>
        <v>-17869460573</v>
      </c>
      <c r="R40" s="51"/>
      <c r="U40" s="26"/>
    </row>
    <row r="41" spans="1:21" ht="21.75" customHeight="1">
      <c r="A41" s="8" t="s">
        <v>103</v>
      </c>
      <c r="C41" s="9">
        <v>300000</v>
      </c>
      <c r="E41" s="9">
        <v>299945625000</v>
      </c>
      <c r="G41" s="9">
        <v>-299945625000</v>
      </c>
      <c r="I41" s="9">
        <f>E41+G41</f>
        <v>0</v>
      </c>
      <c r="K41" s="9">
        <v>300000</v>
      </c>
      <c r="M41" s="9">
        <v>299945625000</v>
      </c>
      <c r="O41" s="9">
        <v>-329940187500</v>
      </c>
      <c r="Q41" s="51">
        <f>M41+O41</f>
        <v>-29994562500</v>
      </c>
      <c r="R41" s="51"/>
      <c r="U41" s="26"/>
    </row>
    <row r="42" spans="1:21" ht="21.75" customHeight="1">
      <c r="A42" s="8" t="s">
        <v>97</v>
      </c>
      <c r="C42" s="9">
        <v>400000</v>
      </c>
      <c r="E42" s="9">
        <v>399927500000</v>
      </c>
      <c r="G42" s="9">
        <v>-399927500000</v>
      </c>
      <c r="I42" s="9">
        <f>E42+G42</f>
        <v>0</v>
      </c>
      <c r="K42" s="9">
        <v>400000</v>
      </c>
      <c r="M42" s="9">
        <v>399927500000</v>
      </c>
      <c r="O42" s="9">
        <v>-439920250000</v>
      </c>
      <c r="Q42" s="51">
        <f>M42+O42</f>
        <v>-39992750000</v>
      </c>
      <c r="R42" s="51"/>
      <c r="U42" s="26"/>
    </row>
    <row r="43" spans="1:21" ht="21.75" customHeight="1">
      <c r="A43" s="8" t="s">
        <v>94</v>
      </c>
      <c r="C43" s="9">
        <v>500000</v>
      </c>
      <c r="E43" s="9">
        <v>499909375000</v>
      </c>
      <c r="G43" s="9">
        <v>-499909375000</v>
      </c>
      <c r="I43" s="9">
        <f>E43+G43</f>
        <v>0</v>
      </c>
      <c r="K43" s="9">
        <v>500000</v>
      </c>
      <c r="M43" s="9">
        <v>499909375000</v>
      </c>
      <c r="O43" s="9">
        <v>-541855770837</v>
      </c>
      <c r="Q43" s="51">
        <f>M43+O43</f>
        <v>-41946395837</v>
      </c>
      <c r="R43" s="51"/>
      <c r="U43" s="26"/>
    </row>
    <row r="44" spans="1:21" s="45" customFormat="1" ht="21.75" customHeight="1">
      <c r="A44" s="8" t="s">
        <v>127</v>
      </c>
      <c r="B44"/>
      <c r="C44" s="9">
        <v>1053200</v>
      </c>
      <c r="D44"/>
      <c r="E44" s="9">
        <v>936546300210</v>
      </c>
      <c r="F44"/>
      <c r="G44" s="9">
        <v>-922488628625</v>
      </c>
      <c r="H44"/>
      <c r="I44" s="9">
        <f>E44+G44</f>
        <v>14057671585</v>
      </c>
      <c r="J44"/>
      <c r="K44" s="9">
        <v>1053200</v>
      </c>
      <c r="L44"/>
      <c r="M44" s="9">
        <v>936546300210</v>
      </c>
      <c r="N44"/>
      <c r="O44" s="9">
        <v>-1004044184001</v>
      </c>
      <c r="P44"/>
      <c r="Q44" s="51">
        <f>M44+O44</f>
        <v>-67497883791</v>
      </c>
      <c r="R44" s="53"/>
      <c r="U44" s="26"/>
    </row>
    <row r="45" spans="1:21" s="45" customFormat="1" ht="21.75" customHeight="1">
      <c r="A45" s="8" t="s">
        <v>41</v>
      </c>
      <c r="B45"/>
      <c r="C45" s="9">
        <v>74921452</v>
      </c>
      <c r="D45"/>
      <c r="E45" s="9">
        <v>1233070742877</v>
      </c>
      <c r="F45"/>
      <c r="G45" s="9">
        <v>-1226421577556</v>
      </c>
      <c r="H45"/>
      <c r="I45" s="9">
        <f>E45+G45</f>
        <v>6649165321</v>
      </c>
      <c r="J45"/>
      <c r="K45" s="9">
        <v>74921452</v>
      </c>
      <c r="L45"/>
      <c r="M45" s="9">
        <v>1233070742877</v>
      </c>
      <c r="N45"/>
      <c r="O45" s="9">
        <v>-1127176604317</v>
      </c>
      <c r="P45"/>
      <c r="Q45" s="51">
        <f t="shared" ref="Q9:Q62" si="0">M45+O45</f>
        <v>105894138560</v>
      </c>
      <c r="R45" s="53"/>
      <c r="U45" s="26"/>
    </row>
    <row r="46" spans="1:21" ht="21.75" customHeight="1">
      <c r="A46" s="43" t="s">
        <v>45</v>
      </c>
      <c r="C46" s="44">
        <v>63899550</v>
      </c>
      <c r="E46" s="44">
        <v>885426670557</v>
      </c>
      <c r="G46" s="44">
        <v>-855137005866</v>
      </c>
      <c r="I46" s="44">
        <f>E46+G46</f>
        <v>30289664691</v>
      </c>
      <c r="K46" s="44">
        <v>63899550</v>
      </c>
      <c r="M46" s="44">
        <v>885426670557</v>
      </c>
      <c r="O46" s="44">
        <v>-798748208973</v>
      </c>
      <c r="Q46" s="53">
        <f t="shared" si="0"/>
        <v>86678461584</v>
      </c>
      <c r="R46" s="51"/>
      <c r="U46" s="26"/>
    </row>
    <row r="47" spans="1:21" ht="21.75" customHeight="1">
      <c r="A47" s="8" t="s">
        <v>43</v>
      </c>
      <c r="C47" s="9">
        <v>50615628</v>
      </c>
      <c r="E47" s="9">
        <v>702931620037</v>
      </c>
      <c r="G47" s="9">
        <v>-691938437039</v>
      </c>
      <c r="I47" s="9">
        <f>E47+G47</f>
        <v>10993182998</v>
      </c>
      <c r="K47" s="9">
        <v>50615628</v>
      </c>
      <c r="M47" s="9">
        <v>702931620037</v>
      </c>
      <c r="O47" s="9">
        <v>-658826683170</v>
      </c>
      <c r="Q47" s="51">
        <f t="shared" si="0"/>
        <v>44104936867</v>
      </c>
      <c r="R47" s="51"/>
      <c r="U47" s="26"/>
    </row>
    <row r="48" spans="1:21" ht="21.75" customHeight="1">
      <c r="A48" s="43" t="s">
        <v>47</v>
      </c>
      <c r="C48" s="9">
        <v>8799156</v>
      </c>
      <c r="E48" s="44">
        <v>218667209815</v>
      </c>
      <c r="G48" s="44">
        <v>-256921337374</v>
      </c>
      <c r="I48" s="44">
        <f>E48+G48</f>
        <v>-38254127559</v>
      </c>
      <c r="K48" s="9">
        <v>8799156</v>
      </c>
      <c r="M48" s="44">
        <v>218667209815</v>
      </c>
      <c r="O48" s="44">
        <v>-197282093039</v>
      </c>
      <c r="Q48" s="53">
        <f t="shared" si="0"/>
        <v>21385116776</v>
      </c>
      <c r="R48" s="51"/>
      <c r="U48" s="26"/>
    </row>
    <row r="49" spans="1:21" ht="21.75" customHeight="1">
      <c r="A49" s="8" t="s">
        <v>224</v>
      </c>
      <c r="C49" s="9">
        <v>233406</v>
      </c>
      <c r="E49" s="9">
        <v>281025538649</v>
      </c>
      <c r="G49" s="9">
        <v>-308445141905</v>
      </c>
      <c r="I49" s="9">
        <f>E49+G49</f>
        <v>-27419603256</v>
      </c>
      <c r="K49" s="9">
        <v>233406</v>
      </c>
      <c r="M49" s="9">
        <v>281025538649</v>
      </c>
      <c r="O49" s="9">
        <v>-260764730819</v>
      </c>
      <c r="Q49" s="51">
        <f t="shared" si="0"/>
        <v>20260807830</v>
      </c>
      <c r="R49" s="51"/>
      <c r="U49" s="26"/>
    </row>
    <row r="50" spans="1:21" ht="21.75" customHeight="1">
      <c r="A50" s="8" t="s">
        <v>44</v>
      </c>
      <c r="C50" s="9">
        <v>2000000</v>
      </c>
      <c r="E50" s="9">
        <v>47283783750</v>
      </c>
      <c r="G50" s="9">
        <v>-47203878750</v>
      </c>
      <c r="I50" s="9">
        <f>E50+G50</f>
        <v>79905000</v>
      </c>
      <c r="K50" s="9">
        <v>2000000</v>
      </c>
      <c r="M50" s="9">
        <v>47283783750</v>
      </c>
      <c r="O50" s="9">
        <v>-37715955556</v>
      </c>
      <c r="Q50" s="51">
        <f t="shared" si="0"/>
        <v>9567828194</v>
      </c>
      <c r="R50" s="51"/>
      <c r="U50" s="26"/>
    </row>
    <row r="51" spans="1:21" ht="21.75" customHeight="1">
      <c r="A51" s="8" t="s">
        <v>54</v>
      </c>
      <c r="C51" s="9">
        <v>156312</v>
      </c>
      <c r="E51" s="9">
        <v>151790831712</v>
      </c>
      <c r="G51" s="9">
        <v>-159988145616</v>
      </c>
      <c r="I51" s="9">
        <f>E51+G51</f>
        <v>-8197313904</v>
      </c>
      <c r="K51" s="9">
        <v>156312</v>
      </c>
      <c r="M51" s="9">
        <v>151790831712</v>
      </c>
      <c r="O51" s="9">
        <v>-145262929968</v>
      </c>
      <c r="Q51" s="51">
        <f t="shared" si="0"/>
        <v>6527901744</v>
      </c>
      <c r="R51" s="51"/>
      <c r="U51" s="26"/>
    </row>
    <row r="52" spans="1:21" ht="21.75" customHeight="1">
      <c r="A52" s="8" t="s">
        <v>226</v>
      </c>
      <c r="C52" s="9">
        <v>2461</v>
      </c>
      <c r="E52" s="9">
        <v>84548915404</v>
      </c>
      <c r="G52" s="9">
        <v>-91494450505</v>
      </c>
      <c r="I52" s="9">
        <f>E52+G52</f>
        <v>-6945535101</v>
      </c>
      <c r="K52" s="9">
        <v>2461</v>
      </c>
      <c r="M52" s="9">
        <v>84548915404</v>
      </c>
      <c r="O52" s="9">
        <v>-82414448267</v>
      </c>
      <c r="Q52" s="51">
        <f t="shared" si="0"/>
        <v>2134467137</v>
      </c>
      <c r="R52" s="51"/>
      <c r="U52" s="26"/>
    </row>
    <row r="53" spans="1:21" ht="21.75" customHeight="1">
      <c r="A53" s="8" t="s">
        <v>48</v>
      </c>
      <c r="C53" s="9">
        <v>1384959</v>
      </c>
      <c r="E53" s="9">
        <v>13856659956</v>
      </c>
      <c r="G53" s="9">
        <v>-16832145390</v>
      </c>
      <c r="I53" s="9">
        <f>E53+G53</f>
        <v>-2975485434</v>
      </c>
      <c r="K53" s="9">
        <v>1384959</v>
      </c>
      <c r="M53" s="9">
        <v>13856659956</v>
      </c>
      <c r="O53" s="9">
        <v>-12244169055</v>
      </c>
      <c r="Q53" s="51">
        <f t="shared" si="0"/>
        <v>1612490901</v>
      </c>
      <c r="R53" s="53"/>
      <c r="U53" s="26"/>
    </row>
    <row r="54" spans="1:21" ht="21.75" customHeight="1">
      <c r="A54" s="8" t="s">
        <v>56</v>
      </c>
      <c r="C54" s="9">
        <v>197984</v>
      </c>
      <c r="E54" s="9">
        <v>40119689345</v>
      </c>
      <c r="G54" s="9">
        <v>-39011592879</v>
      </c>
      <c r="I54" s="9">
        <f>E54+G54</f>
        <v>1108096466</v>
      </c>
      <c r="K54" s="9">
        <v>197984</v>
      </c>
      <c r="M54" s="9">
        <v>40119689345</v>
      </c>
      <c r="O54" s="9">
        <v>-39011592879</v>
      </c>
      <c r="Q54" s="51">
        <f t="shared" si="0"/>
        <v>1108096466</v>
      </c>
      <c r="R54" s="53"/>
      <c r="U54" s="26"/>
    </row>
    <row r="55" spans="1:21" ht="21.75" customHeight="1">
      <c r="A55" s="8" t="s">
        <v>49</v>
      </c>
      <c r="C55" s="9">
        <v>841877</v>
      </c>
      <c r="E55" s="9">
        <v>31103660993</v>
      </c>
      <c r="G55" s="9">
        <v>-28505382743</v>
      </c>
      <c r="I55" s="9">
        <f>E55+G55</f>
        <v>2598278250</v>
      </c>
      <c r="K55" s="9">
        <v>841877</v>
      </c>
      <c r="M55" s="9">
        <v>31103660993</v>
      </c>
      <c r="O55" s="9">
        <v>-30995189268</v>
      </c>
      <c r="Q55" s="51">
        <f t="shared" si="0"/>
        <v>108471725</v>
      </c>
      <c r="R55" s="51"/>
      <c r="U55" s="26"/>
    </row>
    <row r="56" spans="1:21" ht="21.75" customHeight="1">
      <c r="A56" s="8" t="s">
        <v>52</v>
      </c>
      <c r="C56" s="9">
        <v>1500000</v>
      </c>
      <c r="E56" s="9">
        <v>20001220312</v>
      </c>
      <c r="G56" s="9">
        <v>-23252554974</v>
      </c>
      <c r="I56" s="9">
        <f>E56+G56</f>
        <v>-3251334662</v>
      </c>
      <c r="K56" s="9">
        <v>1500000</v>
      </c>
      <c r="M56" s="9">
        <v>20001220312</v>
      </c>
      <c r="O56" s="9">
        <v>-19932502225</v>
      </c>
      <c r="Q56" s="51">
        <f t="shared" si="0"/>
        <v>68718087</v>
      </c>
      <c r="R56" s="51"/>
      <c r="U56" s="26"/>
    </row>
    <row r="57" spans="1:21" ht="21.75" customHeight="1">
      <c r="A57" s="8" t="s">
        <v>53</v>
      </c>
      <c r="C57" s="9">
        <v>1724881</v>
      </c>
      <c r="E57" s="9">
        <v>28274050128</v>
      </c>
      <c r="G57" s="9">
        <v>-32046364875</v>
      </c>
      <c r="I57" s="9">
        <f>E57+G57</f>
        <v>-3772314747</v>
      </c>
      <c r="K57" s="9">
        <v>1724881</v>
      </c>
      <c r="M57" s="9">
        <v>28274050128</v>
      </c>
      <c r="O57" s="9">
        <v>-30440500664</v>
      </c>
      <c r="Q57" s="51">
        <f t="shared" si="0"/>
        <v>-2166450536</v>
      </c>
      <c r="R57" s="51"/>
      <c r="U57" s="26"/>
    </row>
    <row r="58" spans="1:21" ht="21.75" customHeight="1">
      <c r="A58" s="43" t="s">
        <v>225</v>
      </c>
      <c r="B58" s="45"/>
      <c r="C58" s="44">
        <v>89441</v>
      </c>
      <c r="D58" s="45"/>
      <c r="E58" s="44">
        <v>113783115040</v>
      </c>
      <c r="F58" s="45"/>
      <c r="G58" s="44">
        <v>-126718609106</v>
      </c>
      <c r="H58" s="45"/>
      <c r="I58" s="44">
        <f>E58+G58</f>
        <v>-12935494066</v>
      </c>
      <c r="J58" s="45"/>
      <c r="K58" s="44">
        <v>89441</v>
      </c>
      <c r="L58" s="45"/>
      <c r="M58" s="44">
        <v>113783115040</v>
      </c>
      <c r="N58" s="45"/>
      <c r="O58" s="44">
        <v>-116516253118</v>
      </c>
      <c r="P58" s="45"/>
      <c r="Q58" s="53">
        <f t="shared" si="0"/>
        <v>-2733138078</v>
      </c>
      <c r="R58" s="51"/>
      <c r="U58" s="26"/>
    </row>
    <row r="59" spans="1:21" ht="21.75" customHeight="1">
      <c r="A59" s="8" t="s">
        <v>42</v>
      </c>
      <c r="C59" s="9">
        <v>200000</v>
      </c>
      <c r="E59" s="9">
        <v>34642812750</v>
      </c>
      <c r="G59" s="9">
        <v>-39584937000</v>
      </c>
      <c r="I59" s="9">
        <f>E59+G59</f>
        <v>-4942124250</v>
      </c>
      <c r="K59" s="9">
        <v>200000</v>
      </c>
      <c r="M59" s="9">
        <v>34642812750</v>
      </c>
      <c r="O59" s="9">
        <v>-40563312383</v>
      </c>
      <c r="Q59" s="51">
        <f t="shared" si="0"/>
        <v>-5920499633</v>
      </c>
      <c r="R59" s="51"/>
      <c r="U59" s="26"/>
    </row>
    <row r="60" spans="1:21" ht="21.75" customHeight="1">
      <c r="A60" s="8" t="s">
        <v>50</v>
      </c>
      <c r="C60" s="9"/>
      <c r="E60" s="9">
        <v>0</v>
      </c>
      <c r="G60" s="9">
        <v>0</v>
      </c>
      <c r="I60" s="9">
        <v>-734127185</v>
      </c>
      <c r="K60" s="9"/>
      <c r="M60" s="9"/>
      <c r="O60" s="9">
        <v>0</v>
      </c>
      <c r="Q60" s="51">
        <f t="shared" si="0"/>
        <v>0</v>
      </c>
      <c r="R60" s="51"/>
      <c r="U60" s="26"/>
    </row>
    <row r="61" spans="1:21" ht="21.75" customHeight="1">
      <c r="A61" s="8" t="s">
        <v>51</v>
      </c>
      <c r="C61" s="9"/>
      <c r="E61" s="9">
        <v>0</v>
      </c>
      <c r="G61" s="9">
        <v>0</v>
      </c>
      <c r="I61" s="9">
        <v>-791043679</v>
      </c>
      <c r="K61" s="9"/>
      <c r="M61" s="9"/>
      <c r="O61" s="9">
        <v>0</v>
      </c>
      <c r="Q61" s="51">
        <f t="shared" si="0"/>
        <v>0</v>
      </c>
      <c r="R61" s="51"/>
      <c r="U61" s="26"/>
    </row>
    <row r="62" spans="1:21" ht="21.75" customHeight="1">
      <c r="A62" s="8" t="s">
        <v>46</v>
      </c>
      <c r="C62" s="9"/>
      <c r="E62" s="9">
        <v>0</v>
      </c>
      <c r="G62" s="9">
        <v>0</v>
      </c>
      <c r="I62" s="9">
        <v>-3938262475</v>
      </c>
      <c r="K62" s="9"/>
      <c r="M62" s="9"/>
      <c r="O62" s="9">
        <v>0</v>
      </c>
      <c r="Q62" s="51">
        <f t="shared" si="0"/>
        <v>0</v>
      </c>
      <c r="R62" s="51"/>
      <c r="U62" s="26"/>
    </row>
    <row r="63" spans="1:21" ht="21.75" customHeight="1" thickBot="1">
      <c r="A63" s="15" t="s">
        <v>29</v>
      </c>
      <c r="C63" s="44"/>
      <c r="E63" s="16">
        <f>SUM(E8:E62)</f>
        <v>17866255918273</v>
      </c>
      <c r="G63" s="16">
        <f>SUM(G8:G62)</f>
        <v>-17831842105126</v>
      </c>
      <c r="I63" s="16">
        <f>SUM(I8:I62)</f>
        <v>27495285054</v>
      </c>
      <c r="K63" s="44"/>
      <c r="M63" s="16">
        <f>SUM(M8:M62)</f>
        <v>17866255918273</v>
      </c>
      <c r="O63" s="16">
        <f>SUM(O8:O62)</f>
        <v>-17465200969780</v>
      </c>
      <c r="Q63" s="40">
        <f>SUM(Q8:R62)</f>
        <v>401054948493</v>
      </c>
      <c r="R63" s="40"/>
    </row>
    <row r="66" spans="9:17">
      <c r="Q66" s="26"/>
    </row>
    <row r="67" spans="9:17">
      <c r="I67" s="46"/>
    </row>
    <row r="68" spans="9:17">
      <c r="I68" s="46"/>
      <c r="Q68" s="26"/>
    </row>
    <row r="69" spans="9:17">
      <c r="I69" s="46"/>
    </row>
    <row r="70" spans="9:17">
      <c r="I70" s="46"/>
    </row>
    <row r="71" spans="9:17">
      <c r="I71" s="46"/>
    </row>
    <row r="72" spans="9:17">
      <c r="I72" s="46"/>
    </row>
    <row r="73" spans="9:17">
      <c r="I73" s="46"/>
      <c r="Q73" s="46"/>
    </row>
    <row r="74" spans="9:17">
      <c r="Q74" s="46"/>
    </row>
    <row r="75" spans="9:17">
      <c r="Q75" s="46"/>
    </row>
    <row r="78" spans="9:17">
      <c r="I78" s="26"/>
      <c r="Q78" s="26"/>
    </row>
    <row r="79" spans="9:17">
      <c r="I79" s="26"/>
      <c r="Q79" s="26"/>
    </row>
    <row r="82" spans="9:17">
      <c r="Q82" s="26"/>
    </row>
    <row r="83" spans="9:17">
      <c r="I83" s="26"/>
    </row>
    <row r="84" spans="9:17">
      <c r="I84" s="26"/>
      <c r="Q84" s="26"/>
    </row>
    <row r="85" spans="9:17">
      <c r="Q85" s="26"/>
    </row>
    <row r="87" spans="9:17">
      <c r="Q87" s="26"/>
    </row>
    <row r="88" spans="9:17">
      <c r="Q88" s="26"/>
    </row>
    <row r="91" spans="9:17">
      <c r="Q91" s="26"/>
    </row>
    <row r="92" spans="9:17">
      <c r="Q92" s="26"/>
    </row>
  </sheetData>
  <sortState xmlns:xlrd2="http://schemas.microsoft.com/office/spreadsheetml/2017/richdata2" ref="A8:Q17">
    <sortCondition descending="1" ref="Q8:Q17"/>
  </sortState>
  <mergeCells count="9">
    <mergeCell ref="A1:Q1"/>
    <mergeCell ref="A2:R2"/>
    <mergeCell ref="A3:R3"/>
    <mergeCell ref="A5:R5"/>
    <mergeCell ref="A6:A7"/>
    <mergeCell ref="C6:I6"/>
    <mergeCell ref="K6:R6"/>
    <mergeCell ref="Q7:R7"/>
    <mergeCell ref="Q63:R63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7"/>
  <sheetViews>
    <sheetView rightToLeft="1" workbookViewId="0">
      <selection activeCell="AE9" sqref="AE9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0.85546875" bestFit="1" customWidth="1"/>
    <col min="7" max="7" width="1.28515625" customWidth="1"/>
    <col min="8" max="8" width="16" bestFit="1" customWidth="1"/>
    <col min="9" max="9" width="1.28515625" customWidth="1"/>
    <col min="10" max="10" width="16" bestFit="1" customWidth="1"/>
    <col min="11" max="11" width="1.28515625" customWidth="1"/>
    <col min="12" max="12" width="8.28515625" bestFit="1" customWidth="1"/>
    <col min="13" max="13" width="1.28515625" customWidth="1"/>
    <col min="14" max="14" width="12.85546875" bestFit="1" customWidth="1"/>
    <col min="15" max="15" width="1.28515625" customWidth="1"/>
    <col min="16" max="16" width="11.7109375" bestFit="1" customWidth="1"/>
    <col min="17" max="17" width="1.28515625" customWidth="1"/>
    <col min="18" max="18" width="15" bestFit="1" customWidth="1"/>
    <col min="19" max="19" width="1.28515625" customWidth="1"/>
    <col min="20" max="20" width="10.7109375" bestFit="1" customWidth="1"/>
    <col min="21" max="21" width="1.28515625" customWidth="1"/>
    <col min="22" max="22" width="16.140625" bestFit="1" customWidth="1"/>
    <col min="23" max="23" width="1.28515625" customWidth="1"/>
    <col min="24" max="24" width="15.7109375" bestFit="1" customWidth="1"/>
    <col min="25" max="25" width="1.28515625" customWidth="1"/>
    <col min="26" max="26" width="19.28515625" bestFit="1" customWidth="1"/>
    <col min="27" max="27" width="1.28515625" customWidth="1"/>
    <col min="28" max="28" width="18.28515625" bestFit="1" customWidth="1"/>
    <col min="29" max="29" width="0.28515625" customWidth="1"/>
    <col min="31" max="31" width="17.5703125" bestFit="1" customWidth="1"/>
  </cols>
  <sheetData>
    <row r="1" spans="1:31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31" ht="21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31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31" ht="14.45" customHeight="1">
      <c r="A4" s="1" t="s">
        <v>3</v>
      </c>
      <c r="B4" s="38" t="s">
        <v>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</row>
    <row r="5" spans="1:31" ht="14.45" customHeight="1">
      <c r="A5" s="38" t="s">
        <v>5</v>
      </c>
      <c r="B5" s="38"/>
      <c r="C5" s="38" t="s">
        <v>6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31" ht="14.45" customHeight="1">
      <c r="F6" s="34" t="s">
        <v>7</v>
      </c>
      <c r="G6" s="34"/>
      <c r="H6" s="34"/>
      <c r="I6" s="34"/>
      <c r="J6" s="34"/>
      <c r="L6" s="34" t="s">
        <v>8</v>
      </c>
      <c r="M6" s="34"/>
      <c r="N6" s="34"/>
      <c r="O6" s="34"/>
      <c r="P6" s="34"/>
      <c r="Q6" s="34"/>
      <c r="R6" s="34"/>
      <c r="T6" s="34" t="s">
        <v>9</v>
      </c>
      <c r="U6" s="34"/>
      <c r="V6" s="34"/>
      <c r="W6" s="34"/>
      <c r="X6" s="34"/>
      <c r="Y6" s="34"/>
      <c r="Z6" s="34"/>
      <c r="AA6" s="34"/>
      <c r="AB6" s="34"/>
    </row>
    <row r="7" spans="1:31" ht="14.45" customHeight="1">
      <c r="F7" s="3"/>
      <c r="G7" s="3"/>
      <c r="H7" s="3"/>
      <c r="I7" s="3"/>
      <c r="J7" s="3"/>
      <c r="L7" s="37" t="s">
        <v>10</v>
      </c>
      <c r="M7" s="37"/>
      <c r="N7" s="37"/>
      <c r="O7" s="3"/>
      <c r="P7" s="37" t="s">
        <v>11</v>
      </c>
      <c r="Q7" s="37"/>
      <c r="R7" s="37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>
      <c r="A8" s="34" t="s">
        <v>12</v>
      </c>
      <c r="B8" s="34"/>
      <c r="C8" s="34"/>
      <c r="E8" s="34" t="s">
        <v>13</v>
      </c>
      <c r="F8" s="3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>
      <c r="A9" s="35" t="s">
        <v>19</v>
      </c>
      <c r="B9" s="35"/>
      <c r="C9" s="35"/>
      <c r="E9" s="36">
        <v>7000000</v>
      </c>
      <c r="F9" s="36"/>
      <c r="H9" s="6">
        <v>10958945451</v>
      </c>
      <c r="J9" s="6">
        <v>19838255850</v>
      </c>
      <c r="L9" s="6">
        <v>0</v>
      </c>
      <c r="N9" s="6">
        <v>0</v>
      </c>
      <c r="P9" s="6">
        <v>0</v>
      </c>
      <c r="R9" s="6">
        <v>0</v>
      </c>
      <c r="T9" s="6">
        <v>7000000</v>
      </c>
      <c r="V9" s="6">
        <v>2416</v>
      </c>
      <c r="X9" s="6">
        <v>10958945451</v>
      </c>
      <c r="Z9" s="6">
        <v>16811373600</v>
      </c>
      <c r="AB9" s="7">
        <v>4.1286853261716293E-2</v>
      </c>
      <c r="AE9" s="26">
        <v>40718466707630</v>
      </c>
    </row>
    <row r="10" spans="1:31" ht="21.75" customHeight="1">
      <c r="A10" s="29" t="s">
        <v>20</v>
      </c>
      <c r="B10" s="29"/>
      <c r="C10" s="29"/>
      <c r="E10" s="30">
        <v>2000000</v>
      </c>
      <c r="F10" s="30"/>
      <c r="H10" s="9">
        <v>21379822021</v>
      </c>
      <c r="J10" s="9">
        <v>21193146000</v>
      </c>
      <c r="L10" s="9">
        <v>0</v>
      </c>
      <c r="N10" s="9">
        <v>0</v>
      </c>
      <c r="P10" s="9">
        <v>0</v>
      </c>
      <c r="R10" s="9">
        <v>0</v>
      </c>
      <c r="T10" s="9">
        <v>2000000</v>
      </c>
      <c r="V10" s="9">
        <v>10660</v>
      </c>
      <c r="X10" s="9">
        <v>21379822021</v>
      </c>
      <c r="Z10" s="9">
        <v>21193146000</v>
      </c>
      <c r="AB10" s="10">
        <v>5.2047996188492873E-2</v>
      </c>
    </row>
    <row r="11" spans="1:31" ht="21.75" customHeight="1">
      <c r="A11" s="29" t="s">
        <v>21</v>
      </c>
      <c r="B11" s="29"/>
      <c r="C11" s="29"/>
      <c r="E11" s="30">
        <v>1750000</v>
      </c>
      <c r="F11" s="30"/>
      <c r="H11" s="9">
        <v>29843421223</v>
      </c>
      <c r="J11" s="9">
        <v>54101171250</v>
      </c>
      <c r="L11" s="9">
        <v>0</v>
      </c>
      <c r="N11" s="9">
        <v>0</v>
      </c>
      <c r="P11" s="9">
        <v>0</v>
      </c>
      <c r="R11" s="9">
        <v>0</v>
      </c>
      <c r="T11" s="9">
        <v>1750000</v>
      </c>
      <c r="V11" s="9">
        <v>24950</v>
      </c>
      <c r="X11" s="9">
        <v>29843421223</v>
      </c>
      <c r="Z11" s="9">
        <v>43402708125</v>
      </c>
      <c r="AB11" s="10">
        <v>0.10659219669700142</v>
      </c>
    </row>
    <row r="12" spans="1:31" ht="21.75" customHeight="1">
      <c r="A12" s="29" t="s">
        <v>22</v>
      </c>
      <c r="B12" s="29"/>
      <c r="C12" s="29"/>
      <c r="E12" s="30">
        <v>342884</v>
      </c>
      <c r="F12" s="30"/>
      <c r="H12" s="9">
        <v>1156075728</v>
      </c>
      <c r="J12" s="9">
        <v>1786021722.648</v>
      </c>
      <c r="L12" s="9">
        <v>17144</v>
      </c>
      <c r="N12" s="9">
        <v>0</v>
      </c>
      <c r="P12" s="9">
        <v>0</v>
      </c>
      <c r="R12" s="9">
        <v>0</v>
      </c>
      <c r="T12" s="9">
        <v>360028</v>
      </c>
      <c r="V12" s="9">
        <v>2920</v>
      </c>
      <c r="X12" s="9">
        <v>778218488</v>
      </c>
      <c r="Z12" s="9">
        <v>1045026633</v>
      </c>
      <c r="AB12" s="10">
        <v>2.566468527667272E-3</v>
      </c>
    </row>
    <row r="13" spans="1:31" ht="21.75" customHeight="1">
      <c r="A13" s="29" t="s">
        <v>23</v>
      </c>
      <c r="B13" s="29"/>
      <c r="C13" s="29"/>
      <c r="E13" s="30">
        <v>1775424</v>
      </c>
      <c r="F13" s="30"/>
      <c r="H13" s="9">
        <v>36410340582</v>
      </c>
      <c r="J13" s="9">
        <v>38650438975.68</v>
      </c>
      <c r="L13" s="9">
        <v>0</v>
      </c>
      <c r="N13" s="9">
        <v>0</v>
      </c>
      <c r="P13" s="9">
        <v>-600502</v>
      </c>
      <c r="R13" s="9">
        <v>11958576423</v>
      </c>
      <c r="T13" s="9">
        <v>1174922</v>
      </c>
      <c r="V13" s="9">
        <v>20100</v>
      </c>
      <c r="X13" s="9">
        <v>24095264103</v>
      </c>
      <c r="Z13" s="9">
        <v>23475417403</v>
      </c>
      <c r="AB13" s="10">
        <v>5.7652999489298244E-2</v>
      </c>
    </row>
    <row r="14" spans="1:31" ht="21.75" customHeight="1">
      <c r="A14" s="29" t="s">
        <v>24</v>
      </c>
      <c r="B14" s="29"/>
      <c r="C14" s="29"/>
      <c r="E14" s="30">
        <v>7000000</v>
      </c>
      <c r="F14" s="30"/>
      <c r="H14" s="9">
        <v>29995164022</v>
      </c>
      <c r="J14" s="9">
        <v>18530086050</v>
      </c>
      <c r="L14" s="9">
        <v>0</v>
      </c>
      <c r="N14" s="9">
        <v>0</v>
      </c>
      <c r="P14" s="9">
        <v>-7000000</v>
      </c>
      <c r="R14" s="9">
        <v>17124499440</v>
      </c>
      <c r="T14" s="9">
        <v>0</v>
      </c>
      <c r="V14" s="9">
        <v>0</v>
      </c>
      <c r="X14" s="9">
        <v>0</v>
      </c>
      <c r="Z14" s="9">
        <v>0</v>
      </c>
      <c r="AB14" s="10">
        <v>0</v>
      </c>
    </row>
    <row r="15" spans="1:31" ht="21.75" customHeight="1">
      <c r="A15" s="29" t="s">
        <v>25</v>
      </c>
      <c r="B15" s="29"/>
      <c r="C15" s="29"/>
      <c r="E15" s="30">
        <v>5555555</v>
      </c>
      <c r="F15" s="30"/>
      <c r="H15" s="9">
        <v>16741836685</v>
      </c>
      <c r="J15" s="9">
        <v>19328748067.125</v>
      </c>
      <c r="L15" s="9">
        <v>0</v>
      </c>
      <c r="N15" s="9">
        <v>0</v>
      </c>
      <c r="P15" s="9">
        <v>0</v>
      </c>
      <c r="R15" s="9">
        <v>0</v>
      </c>
      <c r="T15" s="9">
        <v>5555555</v>
      </c>
      <c r="V15" s="9">
        <v>3133</v>
      </c>
      <c r="X15" s="9">
        <v>16741836685</v>
      </c>
      <c r="Z15" s="9">
        <v>17301990769</v>
      </c>
      <c r="AB15" s="10">
        <v>4.2491754154774887E-2</v>
      </c>
    </row>
    <row r="16" spans="1:31" ht="21.75" customHeight="1">
      <c r="A16" s="29" t="s">
        <v>26</v>
      </c>
      <c r="B16" s="29"/>
      <c r="C16" s="29"/>
      <c r="E16" s="30">
        <v>3000000</v>
      </c>
      <c r="F16" s="30"/>
      <c r="H16" s="9">
        <v>11830732485</v>
      </c>
      <c r="J16" s="9">
        <v>11111490900</v>
      </c>
      <c r="L16" s="9">
        <v>0</v>
      </c>
      <c r="N16" s="9">
        <v>0</v>
      </c>
      <c r="P16" s="9">
        <v>-3000000</v>
      </c>
      <c r="R16" s="9">
        <v>10530170503</v>
      </c>
      <c r="T16" s="9">
        <v>0</v>
      </c>
      <c r="V16" s="9">
        <v>0</v>
      </c>
      <c r="X16" s="9">
        <v>0</v>
      </c>
      <c r="Z16" s="9">
        <v>0</v>
      </c>
      <c r="AB16" s="10">
        <v>0</v>
      </c>
    </row>
    <row r="17" spans="1:28" ht="21.75" customHeight="1">
      <c r="A17" s="29" t="s">
        <v>27</v>
      </c>
      <c r="B17" s="29"/>
      <c r="C17" s="29"/>
      <c r="E17" s="30">
        <v>7000001</v>
      </c>
      <c r="F17" s="30"/>
      <c r="H17" s="9">
        <v>43547476676</v>
      </c>
      <c r="J17" s="9">
        <v>45925116560.730003</v>
      </c>
      <c r="L17" s="9">
        <v>0</v>
      </c>
      <c r="N17" s="9">
        <v>0</v>
      </c>
      <c r="P17" s="9">
        <v>-3000000</v>
      </c>
      <c r="R17" s="9">
        <v>19115581575</v>
      </c>
      <c r="T17" s="9">
        <v>4000001</v>
      </c>
      <c r="V17" s="9">
        <v>6760</v>
      </c>
      <c r="X17" s="9">
        <v>24884275055</v>
      </c>
      <c r="Z17" s="9">
        <v>26879118719</v>
      </c>
      <c r="AB17" s="10">
        <v>6.6012109227981508E-2</v>
      </c>
    </row>
    <row r="18" spans="1:28" ht="21.75" customHeight="1">
      <c r="A18" s="31" t="s">
        <v>28</v>
      </c>
      <c r="B18" s="31"/>
      <c r="C18" s="31"/>
      <c r="D18" s="12"/>
      <c r="E18" s="30">
        <v>0</v>
      </c>
      <c r="F18" s="32"/>
      <c r="H18" s="13">
        <v>0</v>
      </c>
      <c r="J18" s="13">
        <v>0</v>
      </c>
      <c r="L18" s="13">
        <v>325739</v>
      </c>
      <c r="N18" s="13">
        <v>0</v>
      </c>
      <c r="P18" s="13">
        <v>0</v>
      </c>
      <c r="R18" s="13">
        <v>0</v>
      </c>
      <c r="T18" s="13">
        <v>325739</v>
      </c>
      <c r="V18" s="13">
        <v>1920</v>
      </c>
      <c r="X18" s="13">
        <v>377857240</v>
      </c>
      <c r="Z18" s="13">
        <v>621697637</v>
      </c>
      <c r="AB18" s="14">
        <v>1.5268198615236749E-3</v>
      </c>
    </row>
    <row r="19" spans="1:28" ht="21.75" customHeight="1">
      <c r="A19" s="33" t="s">
        <v>29</v>
      </c>
      <c r="B19" s="33"/>
      <c r="C19" s="33"/>
      <c r="D19" s="33"/>
      <c r="F19" s="16">
        <f>SUM(E9:F18)</f>
        <v>35423864</v>
      </c>
      <c r="H19" s="16">
        <f>SUM(H9:H18)</f>
        <v>201863814873</v>
      </c>
      <c r="J19" s="16">
        <f>SUM(J9:J18)</f>
        <v>230464475376.18301</v>
      </c>
      <c r="L19" s="16">
        <f>SUM(L9:L18)</f>
        <v>342883</v>
      </c>
      <c r="N19" s="16">
        <f>SUM(N9:N18)</f>
        <v>0</v>
      </c>
      <c r="P19" s="16">
        <f>SUM(P9:P18)</f>
        <v>-13600502</v>
      </c>
      <c r="R19" s="16">
        <f>SUM(R9:R18)</f>
        <v>58728827941</v>
      </c>
      <c r="T19" s="16">
        <f>SUM(T9:T18)</f>
        <v>22166245</v>
      </c>
      <c r="V19" s="16">
        <f>SUM(V9:V18)</f>
        <v>72859</v>
      </c>
      <c r="X19" s="16">
        <f>SUM(X9:X18)</f>
        <v>129059640266</v>
      </c>
      <c r="Z19" s="16">
        <f>SUM(Z9:Z18)</f>
        <v>150730478886</v>
      </c>
      <c r="AB19" s="17">
        <f>SUM(AB9:AB18)</f>
        <v>0.37017719740845617</v>
      </c>
    </row>
    <row r="22" spans="1:28">
      <c r="Z22" s="46"/>
    </row>
    <row r="23" spans="1:28">
      <c r="Z23" s="46"/>
    </row>
    <row r="24" spans="1:28">
      <c r="Z24" s="46"/>
    </row>
    <row r="25" spans="1:28">
      <c r="Z25" s="46"/>
    </row>
    <row r="26" spans="1:28">
      <c r="Z26" s="47"/>
    </row>
    <row r="27" spans="1:28">
      <c r="Z27" s="47"/>
    </row>
  </sheetData>
  <mergeCells count="3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D19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33"/>
  <sheetViews>
    <sheetView rightToLeft="1" topLeftCell="A3" workbookViewId="0">
      <selection activeCell="AA28" sqref="AA28"/>
    </sheetView>
  </sheetViews>
  <sheetFormatPr defaultRowHeight="12.75"/>
  <cols>
    <col min="1" max="1" width="6.85546875" customWidth="1"/>
    <col min="2" max="2" width="39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85546875" bestFit="1" customWidth="1"/>
    <col min="8" max="8" width="1.28515625" customWidth="1"/>
    <col min="9" max="9" width="17.85546875" bestFit="1" customWidth="1"/>
    <col min="10" max="10" width="1.28515625" customWidth="1"/>
    <col min="11" max="11" width="8.28515625" bestFit="1" customWidth="1"/>
    <col min="12" max="12" width="1.28515625" customWidth="1"/>
    <col min="13" max="13" width="15" bestFit="1" customWidth="1"/>
    <col min="14" max="14" width="1.28515625" customWidth="1"/>
    <col min="15" max="15" width="11.85546875" bestFit="1" customWidth="1"/>
    <col min="16" max="16" width="1.28515625" customWidth="1"/>
    <col min="17" max="17" width="17.28515625" bestFit="1" customWidth="1"/>
    <col min="18" max="18" width="1.28515625" customWidth="1"/>
    <col min="19" max="19" width="11.85546875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21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4.45" customHeight="1"/>
    <row r="5" spans="1:27" ht="14.45" customHeight="1">
      <c r="A5" s="1" t="s">
        <v>32</v>
      </c>
      <c r="B5" s="38" t="s">
        <v>33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14.45" customHeight="1">
      <c r="E6" s="34" t="s">
        <v>7</v>
      </c>
      <c r="F6" s="34"/>
      <c r="G6" s="34"/>
      <c r="H6" s="34"/>
      <c r="I6" s="34"/>
      <c r="K6" s="34" t="s">
        <v>8</v>
      </c>
      <c r="L6" s="34"/>
      <c r="M6" s="34"/>
      <c r="N6" s="34"/>
      <c r="O6" s="34"/>
      <c r="P6" s="34"/>
      <c r="Q6" s="34"/>
      <c r="S6" s="34" t="s">
        <v>9</v>
      </c>
      <c r="T6" s="34"/>
      <c r="U6" s="34"/>
      <c r="V6" s="34"/>
      <c r="W6" s="34"/>
      <c r="X6" s="34"/>
      <c r="Y6" s="34"/>
      <c r="Z6" s="34"/>
      <c r="AA6" s="34"/>
    </row>
    <row r="7" spans="1:27" ht="14.45" customHeight="1">
      <c r="E7" s="3"/>
      <c r="F7" s="3"/>
      <c r="G7" s="3"/>
      <c r="H7" s="3"/>
      <c r="I7" s="3"/>
      <c r="K7" s="37" t="s">
        <v>34</v>
      </c>
      <c r="L7" s="37"/>
      <c r="M7" s="37"/>
      <c r="N7" s="3"/>
      <c r="O7" s="37" t="s">
        <v>35</v>
      </c>
      <c r="P7" s="37"/>
      <c r="Q7" s="37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34" t="s">
        <v>36</v>
      </c>
      <c r="B8" s="34"/>
      <c r="D8" s="34" t="s">
        <v>37</v>
      </c>
      <c r="E8" s="34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38</v>
      </c>
      <c r="W8" s="2" t="s">
        <v>14</v>
      </c>
      <c r="Y8" s="2" t="s">
        <v>15</v>
      </c>
      <c r="AA8" s="2" t="s">
        <v>18</v>
      </c>
    </row>
    <row r="9" spans="1:27" ht="21.75" customHeight="1">
      <c r="A9" s="35" t="s">
        <v>39</v>
      </c>
      <c r="B9" s="35"/>
      <c r="D9" s="36">
        <v>2461</v>
      </c>
      <c r="E9" s="36"/>
      <c r="G9" s="6">
        <v>59989973399</v>
      </c>
      <c r="I9" s="6">
        <v>92000527712</v>
      </c>
      <c r="K9" s="6">
        <v>0</v>
      </c>
      <c r="M9" s="6">
        <v>0</v>
      </c>
      <c r="O9" s="6">
        <v>0</v>
      </c>
      <c r="Q9" s="6">
        <v>0</v>
      </c>
      <c r="S9" s="6">
        <v>2461</v>
      </c>
      <c r="U9" s="6">
        <v>34561151</v>
      </c>
      <c r="W9" s="6">
        <v>59989973399</v>
      </c>
      <c r="Y9" s="6">
        <v>85054992611</v>
      </c>
      <c r="AA9" s="7">
        <v>0.2088855487160621</v>
      </c>
    </row>
    <row r="10" spans="1:27" ht="21.75" customHeight="1">
      <c r="A10" s="29" t="s">
        <v>40</v>
      </c>
      <c r="B10" s="29"/>
      <c r="D10" s="30">
        <v>233406</v>
      </c>
      <c r="E10" s="30"/>
      <c r="G10" s="9">
        <v>254999493874</v>
      </c>
      <c r="I10" s="9">
        <v>310127232418</v>
      </c>
      <c r="K10" s="9">
        <v>0</v>
      </c>
      <c r="M10" s="9">
        <v>0</v>
      </c>
      <c r="O10" s="9">
        <v>0</v>
      </c>
      <c r="Q10" s="9">
        <v>0</v>
      </c>
      <c r="S10" s="9">
        <v>233406</v>
      </c>
      <c r="U10" s="9">
        <v>1211227</v>
      </c>
      <c r="W10" s="9">
        <v>254999493874</v>
      </c>
      <c r="Y10" s="9">
        <v>282707629162</v>
      </c>
      <c r="AA10" s="10">
        <v>0.69429831725226787</v>
      </c>
    </row>
    <row r="11" spans="1:27" ht="21.75" customHeight="1">
      <c r="A11" s="29" t="s">
        <v>41</v>
      </c>
      <c r="B11" s="29"/>
      <c r="D11" s="30">
        <v>99731452</v>
      </c>
      <c r="E11" s="30"/>
      <c r="G11" s="9">
        <v>1370001771592</v>
      </c>
      <c r="I11" s="9">
        <v>1599682516934.8</v>
      </c>
      <c r="K11" s="9">
        <v>0</v>
      </c>
      <c r="M11" s="9">
        <v>0</v>
      </c>
      <c r="O11" s="9">
        <v>-24810000</v>
      </c>
      <c r="Q11" s="9">
        <v>400450870200</v>
      </c>
      <c r="S11" s="9">
        <v>74921452</v>
      </c>
      <c r="U11" s="9">
        <v>16458.18</v>
      </c>
      <c r="W11" s="9">
        <v>1029189086410</v>
      </c>
      <c r="Y11" s="9">
        <v>1233070742877</v>
      </c>
      <c r="AA11" s="10">
        <v>3.0282838293759768</v>
      </c>
    </row>
    <row r="12" spans="1:27" ht="21.75" customHeight="1">
      <c r="A12" s="29" t="s">
        <v>42</v>
      </c>
      <c r="B12" s="29"/>
      <c r="D12" s="30">
        <v>200000</v>
      </c>
      <c r="E12" s="30"/>
      <c r="G12" s="9">
        <v>40563312383</v>
      </c>
      <c r="I12" s="9">
        <v>39584937000</v>
      </c>
      <c r="K12" s="9">
        <v>0</v>
      </c>
      <c r="M12" s="9">
        <v>0</v>
      </c>
      <c r="O12" s="9">
        <v>0</v>
      </c>
      <c r="Q12" s="9">
        <v>0</v>
      </c>
      <c r="S12" s="9">
        <v>200000</v>
      </c>
      <c r="U12" s="9">
        <v>173420</v>
      </c>
      <c r="W12" s="9">
        <v>40563312383</v>
      </c>
      <c r="Y12" s="9">
        <v>34642812750</v>
      </c>
      <c r="AA12" s="10">
        <v>8.5078873423071411E-2</v>
      </c>
    </row>
    <row r="13" spans="1:27" ht="21.75" customHeight="1">
      <c r="A13" s="29" t="s">
        <v>43</v>
      </c>
      <c r="B13" s="29"/>
      <c r="D13" s="30">
        <v>65315628</v>
      </c>
      <c r="E13" s="30"/>
      <c r="G13" s="9">
        <v>828624108223</v>
      </c>
      <c r="I13" s="9">
        <v>883277606882.16003</v>
      </c>
      <c r="K13" s="9">
        <v>0</v>
      </c>
      <c r="M13" s="9">
        <v>0</v>
      </c>
      <c r="O13" s="9">
        <v>-14700000</v>
      </c>
      <c r="Q13" s="9">
        <v>200266479000</v>
      </c>
      <c r="S13" s="9">
        <v>50615628</v>
      </c>
      <c r="U13" s="9">
        <v>13887.64</v>
      </c>
      <c r="W13" s="9">
        <v>642133144822</v>
      </c>
      <c r="Y13" s="9">
        <v>702931620037</v>
      </c>
      <c r="AA13" s="10">
        <v>1.7263214380940373</v>
      </c>
    </row>
    <row r="14" spans="1:27" ht="21.75" customHeight="1">
      <c r="A14" s="29" t="s">
        <v>44</v>
      </c>
      <c r="B14" s="29"/>
      <c r="D14" s="30">
        <v>2000000</v>
      </c>
      <c r="E14" s="30"/>
      <c r="G14" s="9">
        <v>24846842849</v>
      </c>
      <c r="I14" s="9">
        <v>47203878750</v>
      </c>
      <c r="K14" s="9">
        <v>0</v>
      </c>
      <c r="M14" s="9">
        <v>0</v>
      </c>
      <c r="O14" s="9">
        <v>0</v>
      </c>
      <c r="Q14" s="9">
        <v>0</v>
      </c>
      <c r="S14" s="9">
        <v>2000000</v>
      </c>
      <c r="U14" s="9">
        <v>23670</v>
      </c>
      <c r="W14" s="9">
        <v>24846842849</v>
      </c>
      <c r="Y14" s="9">
        <v>47283783750</v>
      </c>
      <c r="AA14" s="10">
        <v>0.11612368434575598</v>
      </c>
    </row>
    <row r="15" spans="1:27" ht="21.75" customHeight="1">
      <c r="A15" s="29" t="s">
        <v>45</v>
      </c>
      <c r="B15" s="29"/>
      <c r="D15" s="30">
        <v>63899550</v>
      </c>
      <c r="E15" s="30"/>
      <c r="G15" s="9">
        <v>731623482791</v>
      </c>
      <c r="I15" s="9">
        <v>855137005866</v>
      </c>
      <c r="K15" s="9">
        <v>0</v>
      </c>
      <c r="M15" s="9">
        <v>0</v>
      </c>
      <c r="O15" s="9">
        <v>0</v>
      </c>
      <c r="Q15" s="9">
        <v>0</v>
      </c>
      <c r="S15" s="9">
        <v>63899550</v>
      </c>
      <c r="U15" s="9">
        <v>13856.54</v>
      </c>
      <c r="W15" s="9">
        <v>731623482791</v>
      </c>
      <c r="Y15" s="9">
        <v>885426670557</v>
      </c>
      <c r="AA15" s="10">
        <v>2.1745088706669913</v>
      </c>
    </row>
    <row r="16" spans="1:27" ht="21.75" customHeight="1">
      <c r="A16" s="29" t="s">
        <v>46</v>
      </c>
      <c r="B16" s="29"/>
      <c r="D16" s="30">
        <v>1000000</v>
      </c>
      <c r="E16" s="30"/>
      <c r="G16" s="9">
        <v>13939484400</v>
      </c>
      <c r="I16" s="9">
        <v>22543198125</v>
      </c>
      <c r="K16" s="9">
        <v>0</v>
      </c>
      <c r="M16" s="9">
        <v>0</v>
      </c>
      <c r="O16" s="9">
        <v>-1000000</v>
      </c>
      <c r="Q16" s="9">
        <v>20555561255</v>
      </c>
      <c r="S16" s="9">
        <v>0</v>
      </c>
      <c r="U16" s="9">
        <v>0</v>
      </c>
      <c r="W16" s="9">
        <v>0</v>
      </c>
      <c r="Y16" s="9">
        <v>0</v>
      </c>
      <c r="AA16" s="10">
        <v>0</v>
      </c>
    </row>
    <row r="17" spans="1:28" ht="21.75" customHeight="1">
      <c r="A17" s="29" t="s">
        <v>47</v>
      </c>
      <c r="B17" s="29"/>
      <c r="D17" s="30">
        <v>35492156</v>
      </c>
      <c r="E17" s="30"/>
      <c r="G17" s="9">
        <v>725333966360</v>
      </c>
      <c r="I17" s="9">
        <v>855393612383.52002</v>
      </c>
      <c r="K17" s="9">
        <v>0</v>
      </c>
      <c r="M17" s="9">
        <v>0</v>
      </c>
      <c r="O17" s="9">
        <v>-26693000</v>
      </c>
      <c r="Q17" s="9">
        <v>650603835420</v>
      </c>
      <c r="S17" s="9">
        <v>8799156</v>
      </c>
      <c r="U17" s="9">
        <v>24850.93</v>
      </c>
      <c r="W17" s="9">
        <v>179823584741</v>
      </c>
      <c r="Y17" s="9">
        <v>218667209815</v>
      </c>
      <c r="AA17" s="10">
        <v>0.53702221005788808</v>
      </c>
    </row>
    <row r="18" spans="1:28" ht="21.75" customHeight="1">
      <c r="A18" s="29" t="s">
        <v>48</v>
      </c>
      <c r="B18" s="29"/>
      <c r="D18" s="30">
        <v>2384959</v>
      </c>
      <c r="E18" s="30"/>
      <c r="G18" s="9">
        <v>28298527336</v>
      </c>
      <c r="I18" s="9">
        <v>25989004055.555599</v>
      </c>
      <c r="K18" s="9">
        <v>0</v>
      </c>
      <c r="M18" s="9">
        <v>0</v>
      </c>
      <c r="O18" s="9">
        <v>-1000000</v>
      </c>
      <c r="Q18" s="9">
        <v>9389836318</v>
      </c>
      <c r="S18" s="9">
        <v>1384959</v>
      </c>
      <c r="U18" s="9">
        <v>10017</v>
      </c>
      <c r="W18" s="9">
        <v>16433112737</v>
      </c>
      <c r="Y18" s="9">
        <v>13856659956</v>
      </c>
      <c r="AA18" s="10">
        <v>3.4030407027589471E-2</v>
      </c>
    </row>
    <row r="19" spans="1:28" ht="21.75" customHeight="1">
      <c r="A19" s="29" t="s">
        <v>49</v>
      </c>
      <c r="B19" s="29"/>
      <c r="D19" s="30">
        <v>841877</v>
      </c>
      <c r="E19" s="30"/>
      <c r="G19" s="9">
        <v>25723574314</v>
      </c>
      <c r="I19" s="9">
        <v>28505382743.639999</v>
      </c>
      <c r="K19" s="9">
        <v>0</v>
      </c>
      <c r="M19" s="9">
        <v>0</v>
      </c>
      <c r="O19" s="9">
        <v>0</v>
      </c>
      <c r="Q19" s="9">
        <v>0</v>
      </c>
      <c r="S19" s="9">
        <v>841877</v>
      </c>
      <c r="U19" s="9">
        <v>36990</v>
      </c>
      <c r="W19" s="9">
        <v>25723574314</v>
      </c>
      <c r="Y19" s="9">
        <v>31103660993</v>
      </c>
      <c r="AA19" s="10">
        <v>7.6387112551002959E-2</v>
      </c>
    </row>
    <row r="20" spans="1:28" ht="21.75" customHeight="1">
      <c r="A20" s="29" t="s">
        <v>50</v>
      </c>
      <c r="B20" s="29"/>
      <c r="D20" s="30">
        <v>350000</v>
      </c>
      <c r="E20" s="30"/>
      <c r="G20" s="9">
        <v>7400925126</v>
      </c>
      <c r="I20" s="9">
        <v>7655897812.5</v>
      </c>
      <c r="K20" s="9">
        <v>0</v>
      </c>
      <c r="M20" s="9">
        <v>0</v>
      </c>
      <c r="O20" s="9">
        <v>-350000</v>
      </c>
      <c r="Q20" s="9">
        <v>7426220880</v>
      </c>
      <c r="S20" s="9">
        <v>0</v>
      </c>
      <c r="U20" s="9">
        <v>0</v>
      </c>
      <c r="W20" s="9">
        <v>0</v>
      </c>
      <c r="Y20" s="9">
        <v>0</v>
      </c>
      <c r="AA20" s="10">
        <v>0</v>
      </c>
    </row>
    <row r="21" spans="1:28" ht="21.75" customHeight="1">
      <c r="A21" s="29" t="s">
        <v>51</v>
      </c>
      <c r="B21" s="29"/>
      <c r="D21" s="30">
        <v>999980</v>
      </c>
      <c r="E21" s="30"/>
      <c r="G21" s="9">
        <v>13749656437</v>
      </c>
      <c r="I21" s="9">
        <v>12835482722.7113</v>
      </c>
      <c r="K21" s="9">
        <v>0</v>
      </c>
      <c r="M21" s="9">
        <v>0</v>
      </c>
      <c r="O21" s="9">
        <v>-999980</v>
      </c>
      <c r="Q21" s="9">
        <v>11313341341</v>
      </c>
      <c r="S21" s="9">
        <v>0</v>
      </c>
      <c r="U21" s="9">
        <v>0</v>
      </c>
      <c r="W21" s="9">
        <v>0</v>
      </c>
      <c r="Y21" s="9">
        <v>0</v>
      </c>
      <c r="AA21" s="10">
        <v>0</v>
      </c>
    </row>
    <row r="22" spans="1:28" ht="21.75" customHeight="1">
      <c r="A22" s="29" t="s">
        <v>52</v>
      </c>
      <c r="B22" s="29"/>
      <c r="D22" s="30">
        <v>2000000</v>
      </c>
      <c r="E22" s="30"/>
      <c r="G22" s="9">
        <v>29366025105</v>
      </c>
      <c r="I22" s="9">
        <v>29988346500</v>
      </c>
      <c r="K22" s="9">
        <v>0</v>
      </c>
      <c r="M22" s="9">
        <v>0</v>
      </c>
      <c r="O22" s="9">
        <v>-500000</v>
      </c>
      <c r="Q22" s="9">
        <v>6603472535</v>
      </c>
      <c r="S22" s="9">
        <v>1500000</v>
      </c>
      <c r="U22" s="9">
        <v>13350</v>
      </c>
      <c r="W22" s="9">
        <v>22024518829</v>
      </c>
      <c r="Y22" s="9">
        <v>20001220312</v>
      </c>
      <c r="AA22" s="10">
        <v>4.9120760011948296E-2</v>
      </c>
    </row>
    <row r="23" spans="1:28" ht="21.75" customHeight="1">
      <c r="A23" s="29" t="s">
        <v>53</v>
      </c>
      <c r="B23" s="29"/>
      <c r="D23" s="30">
        <v>1724881</v>
      </c>
      <c r="E23" s="30"/>
      <c r="G23" s="9">
        <v>19999995195</v>
      </c>
      <c r="I23" s="9">
        <v>32215602437</v>
      </c>
      <c r="K23" s="9">
        <v>0</v>
      </c>
      <c r="M23" s="9">
        <v>0</v>
      </c>
      <c r="O23" s="9">
        <v>0</v>
      </c>
      <c r="Q23" s="9">
        <v>0</v>
      </c>
      <c r="S23" s="9">
        <v>1724881</v>
      </c>
      <c r="U23" s="9">
        <v>16490</v>
      </c>
      <c r="W23" s="9">
        <v>19999995195</v>
      </c>
      <c r="Y23" s="9">
        <v>28443287690</v>
      </c>
      <c r="AA23" s="10">
        <v>6.9853533273319876E-2</v>
      </c>
    </row>
    <row r="24" spans="1:28" ht="21.75" customHeight="1">
      <c r="A24" s="29" t="s">
        <v>54</v>
      </c>
      <c r="B24" s="29"/>
      <c r="D24" s="30">
        <v>156312</v>
      </c>
      <c r="E24" s="30"/>
      <c r="G24" s="9">
        <v>99999684128</v>
      </c>
      <c r="I24" s="9">
        <v>159988125616</v>
      </c>
      <c r="K24" s="9">
        <v>0</v>
      </c>
      <c r="M24" s="9">
        <v>0</v>
      </c>
      <c r="O24" s="9">
        <v>0</v>
      </c>
      <c r="Q24" s="9">
        <v>0</v>
      </c>
      <c r="S24" s="9">
        <v>156312</v>
      </c>
      <c r="U24" s="9">
        <v>971076</v>
      </c>
      <c r="W24" s="9">
        <v>99999684128</v>
      </c>
      <c r="Y24" s="9">
        <v>151790811712</v>
      </c>
      <c r="AA24" s="10">
        <v>0.37278125623418129</v>
      </c>
    </row>
    <row r="25" spans="1:28" ht="21.75" customHeight="1">
      <c r="A25" s="29" t="s">
        <v>55</v>
      </c>
      <c r="B25" s="29"/>
      <c r="D25" s="30">
        <v>89441</v>
      </c>
      <c r="E25" s="30"/>
      <c r="G25" s="9">
        <v>89999287933</v>
      </c>
      <c r="I25" s="9">
        <v>127399670959</v>
      </c>
      <c r="K25" s="9">
        <v>0</v>
      </c>
      <c r="M25" s="9">
        <v>0</v>
      </c>
      <c r="O25" s="9">
        <v>0</v>
      </c>
      <c r="Q25" s="9">
        <v>0</v>
      </c>
      <c r="S25" s="9">
        <v>89441</v>
      </c>
      <c r="U25" s="9">
        <v>1279773</v>
      </c>
      <c r="W25" s="9">
        <v>89999287933</v>
      </c>
      <c r="Y25" s="9">
        <v>114464176893</v>
      </c>
      <c r="AA25" s="10">
        <v>0.28111121598680239</v>
      </c>
    </row>
    <row r="26" spans="1:28" ht="21.75" customHeight="1">
      <c r="A26" s="31" t="s">
        <v>56</v>
      </c>
      <c r="B26" s="31"/>
      <c r="D26" s="32">
        <v>0</v>
      </c>
      <c r="E26" s="32"/>
      <c r="G26" s="13">
        <v>0</v>
      </c>
      <c r="I26" s="13">
        <v>0</v>
      </c>
      <c r="K26" s="13">
        <v>197984</v>
      </c>
      <c r="M26" s="13">
        <v>39011592879</v>
      </c>
      <c r="O26" s="13">
        <v>0</v>
      </c>
      <c r="Q26" s="13">
        <v>0</v>
      </c>
      <c r="S26" s="13">
        <v>197984</v>
      </c>
      <c r="U26" s="13">
        <v>203854</v>
      </c>
      <c r="W26" s="13">
        <v>39011592879</v>
      </c>
      <c r="Y26" s="13">
        <v>40119689345</v>
      </c>
      <c r="AA26" s="14">
        <v>9.8529469768767586E-2</v>
      </c>
    </row>
    <row r="27" spans="1:28" ht="21.75" customHeight="1" thickBot="1">
      <c r="A27" s="33" t="s">
        <v>29</v>
      </c>
      <c r="B27" s="33"/>
      <c r="D27" s="40">
        <f>SUM(D9:E26)</f>
        <v>276422103</v>
      </c>
      <c r="E27" s="40"/>
      <c r="G27" s="40">
        <f>SUM(G9:H26)</f>
        <v>4364460111445</v>
      </c>
      <c r="H27" s="40"/>
      <c r="I27" s="40">
        <f>SUM(I9:J26)</f>
        <v>5129528028917.8867</v>
      </c>
      <c r="J27" s="40"/>
      <c r="K27" s="40">
        <f>SUM(K9:L26)</f>
        <v>197984</v>
      </c>
      <c r="L27" s="40"/>
      <c r="M27" s="40">
        <f>SUM(M9:N26)</f>
        <v>39011592879</v>
      </c>
      <c r="N27" s="40"/>
      <c r="O27" s="40">
        <f>SUM(O9:P26)</f>
        <v>-70052980</v>
      </c>
      <c r="P27" s="40"/>
      <c r="Q27" s="40">
        <f>SUM(Q9:R26)</f>
        <v>1306609616949</v>
      </c>
      <c r="R27" s="40"/>
      <c r="S27" s="40">
        <f>SUM(S9:T26)</f>
        <v>206567107</v>
      </c>
      <c r="T27" s="40"/>
      <c r="U27" s="40">
        <f>SUM(U9:V26)</f>
        <v>38570071.289999999</v>
      </c>
      <c r="V27" s="40"/>
      <c r="W27" s="40">
        <f>SUM(W9:X26)</f>
        <v>3276360687284</v>
      </c>
      <c r="X27" s="40"/>
      <c r="Y27" s="40">
        <f>SUM(Y9:Z26)</f>
        <v>3889564968460</v>
      </c>
      <c r="Z27" s="40"/>
      <c r="AA27" s="39">
        <f>SUM(AA9:AB26)</f>
        <v>9.5523365267856644</v>
      </c>
      <c r="AB27" s="39"/>
    </row>
    <row r="28" spans="1:28" ht="13.5" thickTop="1"/>
    <row r="33" spans="25:25">
      <c r="Y33" s="26"/>
    </row>
  </sheetData>
  <mergeCells count="60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6:B26"/>
    <mergeCell ref="D26:E26"/>
    <mergeCell ref="A27:B27"/>
    <mergeCell ref="D27:E27"/>
    <mergeCell ref="G27:H27"/>
    <mergeCell ref="I27:J27"/>
    <mergeCell ref="M27:N27"/>
    <mergeCell ref="K27:L27"/>
    <mergeCell ref="O27:P27"/>
    <mergeCell ref="AA27:AB27"/>
    <mergeCell ref="Q27:R27"/>
    <mergeCell ref="S27:T27"/>
    <mergeCell ref="U27:V27"/>
    <mergeCell ref="W27:X27"/>
    <mergeCell ref="Y27:Z2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6"/>
  <sheetViews>
    <sheetView rightToLeft="1" topLeftCell="G1" workbookViewId="0">
      <selection activeCell="AL9" sqref="AL9:AL36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0.85546875" bestFit="1" customWidth="1"/>
    <col min="17" max="17" width="1.28515625" customWidth="1"/>
    <col min="18" max="18" width="19" bestFit="1" customWidth="1"/>
    <col min="19" max="19" width="1.28515625" customWidth="1"/>
    <col min="20" max="20" width="18.5703125" bestFit="1" customWidth="1"/>
    <col min="21" max="21" width="1.28515625" customWidth="1"/>
    <col min="22" max="22" width="8.140625" bestFit="1" customWidth="1"/>
    <col min="23" max="23" width="1.28515625" customWidth="1"/>
    <col min="24" max="24" width="16.140625" bestFit="1" customWidth="1"/>
    <col min="25" max="25" width="1.28515625" customWidth="1"/>
    <col min="26" max="26" width="8.28515625" bestFit="1" customWidth="1"/>
    <col min="27" max="27" width="1.28515625" customWidth="1"/>
    <col min="28" max="28" width="16.140625" bestFit="1" customWidth="1"/>
    <col min="29" max="29" width="1.28515625" customWidth="1"/>
    <col min="30" max="30" width="10.85546875" bestFit="1" customWidth="1"/>
    <col min="31" max="31" width="1.28515625" customWidth="1"/>
    <col min="32" max="32" width="16.140625" bestFit="1" customWidth="1"/>
    <col min="33" max="33" width="1.28515625" customWidth="1"/>
    <col min="34" max="34" width="19" bestFit="1" customWidth="1"/>
    <col min="35" max="35" width="1.28515625" customWidth="1"/>
    <col min="36" max="36" width="22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21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ht="14.45" customHeight="1"/>
    <row r="5" spans="1:38" ht="14.45" customHeight="1">
      <c r="A5" s="1" t="s">
        <v>57</v>
      </c>
      <c r="B5" s="38" t="s">
        <v>58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</row>
    <row r="6" spans="1:38" ht="14.45" customHeight="1">
      <c r="A6" s="34" t="s">
        <v>59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 t="s">
        <v>7</v>
      </c>
      <c r="Q6" s="34"/>
      <c r="R6" s="34"/>
      <c r="S6" s="34"/>
      <c r="T6" s="34"/>
      <c r="V6" s="34" t="s">
        <v>8</v>
      </c>
      <c r="W6" s="34"/>
      <c r="X6" s="34"/>
      <c r="Y6" s="34"/>
      <c r="Z6" s="34"/>
      <c r="AA6" s="34"/>
      <c r="AB6" s="34"/>
      <c r="AD6" s="34" t="s">
        <v>9</v>
      </c>
      <c r="AE6" s="34"/>
      <c r="AF6" s="34"/>
      <c r="AG6" s="34"/>
      <c r="AH6" s="34"/>
      <c r="AI6" s="34"/>
      <c r="AJ6" s="34"/>
      <c r="AK6" s="34"/>
      <c r="AL6" s="34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7" t="s">
        <v>10</v>
      </c>
      <c r="W7" s="37"/>
      <c r="X7" s="37"/>
      <c r="Y7" s="3"/>
      <c r="Z7" s="37" t="s">
        <v>11</v>
      </c>
      <c r="AA7" s="37"/>
      <c r="AB7" s="37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34" t="s">
        <v>60</v>
      </c>
      <c r="B8" s="34"/>
      <c r="D8" s="2" t="s">
        <v>61</v>
      </c>
      <c r="F8" s="2" t="s">
        <v>62</v>
      </c>
      <c r="H8" s="2" t="s">
        <v>63</v>
      </c>
      <c r="J8" s="2" t="s">
        <v>64</v>
      </c>
      <c r="L8" s="2" t="s">
        <v>65</v>
      </c>
      <c r="N8" s="2" t="s">
        <v>31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35" t="s">
        <v>66</v>
      </c>
      <c r="B9" s="35"/>
      <c r="D9" s="5" t="s">
        <v>67</v>
      </c>
      <c r="F9" s="5" t="s">
        <v>67</v>
      </c>
      <c r="H9" s="5" t="s">
        <v>68</v>
      </c>
      <c r="J9" s="5" t="s">
        <v>69</v>
      </c>
      <c r="L9" s="7">
        <v>2</v>
      </c>
      <c r="N9" s="7">
        <v>2</v>
      </c>
      <c r="P9" s="6">
        <v>900000</v>
      </c>
      <c r="R9" s="6">
        <v>859520000000</v>
      </c>
      <c r="T9" s="6">
        <v>935084385230</v>
      </c>
      <c r="V9" s="6">
        <v>0</v>
      </c>
      <c r="X9" s="6">
        <v>0</v>
      </c>
      <c r="Z9" s="6">
        <v>0</v>
      </c>
      <c r="AB9" s="6">
        <v>0</v>
      </c>
      <c r="AD9" s="6">
        <v>900000</v>
      </c>
      <c r="AF9" s="6">
        <v>1060479</v>
      </c>
      <c r="AH9" s="6">
        <v>859520000000</v>
      </c>
      <c r="AJ9" s="6">
        <v>954258109363</v>
      </c>
      <c r="AL9" s="7">
        <v>2.3435511857920406</v>
      </c>
    </row>
    <row r="10" spans="1:38" ht="21.75" customHeight="1">
      <c r="A10" s="29" t="s">
        <v>70</v>
      </c>
      <c r="B10" s="29"/>
      <c r="D10" s="8" t="s">
        <v>67</v>
      </c>
      <c r="F10" s="8" t="s">
        <v>67</v>
      </c>
      <c r="H10" s="8" t="s">
        <v>71</v>
      </c>
      <c r="J10" s="8" t="s">
        <v>72</v>
      </c>
      <c r="L10" s="10">
        <v>0</v>
      </c>
      <c r="N10" s="10">
        <v>0</v>
      </c>
      <c r="P10" s="9">
        <v>90000</v>
      </c>
      <c r="R10" s="9">
        <v>51129265500</v>
      </c>
      <c r="T10" s="9">
        <v>60628309126</v>
      </c>
      <c r="V10" s="9">
        <v>0</v>
      </c>
      <c r="X10" s="9">
        <v>0</v>
      </c>
      <c r="Z10" s="9">
        <v>0</v>
      </c>
      <c r="AB10" s="9">
        <v>0</v>
      </c>
      <c r="AD10" s="9">
        <v>90000</v>
      </c>
      <c r="AF10" s="9">
        <v>696490</v>
      </c>
      <c r="AH10" s="9">
        <v>51129265500</v>
      </c>
      <c r="AJ10" s="9">
        <v>62672738506</v>
      </c>
      <c r="AL10" s="10">
        <v>0.15391723601973481</v>
      </c>
    </row>
    <row r="11" spans="1:38" ht="21.75" customHeight="1">
      <c r="A11" s="29" t="s">
        <v>73</v>
      </c>
      <c r="B11" s="29"/>
      <c r="D11" s="8" t="s">
        <v>67</v>
      </c>
      <c r="F11" s="8" t="s">
        <v>67</v>
      </c>
      <c r="H11" s="8" t="s">
        <v>74</v>
      </c>
      <c r="J11" s="8" t="s">
        <v>75</v>
      </c>
      <c r="L11" s="10">
        <v>0</v>
      </c>
      <c r="N11" s="10">
        <v>0</v>
      </c>
      <c r="P11" s="9">
        <v>368100</v>
      </c>
      <c r="R11" s="9">
        <v>237458140138</v>
      </c>
      <c r="T11" s="9">
        <v>350051175722</v>
      </c>
      <c r="V11" s="9">
        <v>0</v>
      </c>
      <c r="X11" s="9">
        <v>0</v>
      </c>
      <c r="Z11" s="9">
        <v>0</v>
      </c>
      <c r="AB11" s="9">
        <v>0</v>
      </c>
      <c r="AD11" s="9">
        <v>368100</v>
      </c>
      <c r="AF11" s="9">
        <v>984200</v>
      </c>
      <c r="AH11" s="9">
        <v>237458140138</v>
      </c>
      <c r="AJ11" s="9">
        <v>362218356021</v>
      </c>
      <c r="AL11" s="10">
        <v>0.88956776939030957</v>
      </c>
    </row>
    <row r="12" spans="1:38" ht="21.75" customHeight="1">
      <c r="A12" s="29" t="s">
        <v>76</v>
      </c>
      <c r="B12" s="29"/>
      <c r="D12" s="8" t="s">
        <v>67</v>
      </c>
      <c r="F12" s="8" t="s">
        <v>67</v>
      </c>
      <c r="H12" s="8" t="s">
        <v>77</v>
      </c>
      <c r="J12" s="8" t="s">
        <v>78</v>
      </c>
      <c r="L12" s="10">
        <v>0</v>
      </c>
      <c r="N12" s="10">
        <v>0</v>
      </c>
      <c r="P12" s="9">
        <v>119500</v>
      </c>
      <c r="R12" s="9">
        <v>64362413560</v>
      </c>
      <c r="T12" s="9">
        <v>89003000281</v>
      </c>
      <c r="V12" s="9">
        <v>0</v>
      </c>
      <c r="X12" s="9">
        <v>0</v>
      </c>
      <c r="Z12" s="9">
        <v>0</v>
      </c>
      <c r="AB12" s="9">
        <v>0</v>
      </c>
      <c r="AD12" s="9">
        <v>119500</v>
      </c>
      <c r="AF12" s="9">
        <v>765120</v>
      </c>
      <c r="AH12" s="9">
        <v>64362413560</v>
      </c>
      <c r="AJ12" s="9">
        <v>91415267979</v>
      </c>
      <c r="AL12" s="10">
        <v>0.22450567364283935</v>
      </c>
    </row>
    <row r="13" spans="1:38" ht="21.75" customHeight="1">
      <c r="A13" s="29" t="s">
        <v>79</v>
      </c>
      <c r="B13" s="29"/>
      <c r="D13" s="8" t="s">
        <v>67</v>
      </c>
      <c r="F13" s="8" t="s">
        <v>67</v>
      </c>
      <c r="H13" s="8" t="s">
        <v>80</v>
      </c>
      <c r="J13" s="8" t="s">
        <v>81</v>
      </c>
      <c r="L13" s="10">
        <v>0</v>
      </c>
      <c r="N13" s="10">
        <v>0</v>
      </c>
      <c r="P13" s="9">
        <v>268800</v>
      </c>
      <c r="R13" s="9">
        <v>163813798838</v>
      </c>
      <c r="T13" s="9">
        <v>232523607456</v>
      </c>
      <c r="V13" s="9">
        <v>0</v>
      </c>
      <c r="X13" s="9">
        <v>0</v>
      </c>
      <c r="Z13" s="9">
        <v>0</v>
      </c>
      <c r="AB13" s="9">
        <v>0</v>
      </c>
      <c r="AD13" s="9">
        <v>268800</v>
      </c>
      <c r="AF13" s="9">
        <v>893600</v>
      </c>
      <c r="AH13" s="9">
        <v>163813798838</v>
      </c>
      <c r="AJ13" s="9">
        <v>240156143808</v>
      </c>
      <c r="AL13" s="10">
        <v>0.58979662847422121</v>
      </c>
    </row>
    <row r="14" spans="1:38" ht="21.75" customHeight="1">
      <c r="A14" s="29" t="s">
        <v>82</v>
      </c>
      <c r="B14" s="29"/>
      <c r="D14" s="8" t="s">
        <v>67</v>
      </c>
      <c r="F14" s="8" t="s">
        <v>67</v>
      </c>
      <c r="H14" s="8" t="s">
        <v>83</v>
      </c>
      <c r="J14" s="8" t="s">
        <v>84</v>
      </c>
      <c r="L14" s="10">
        <v>0</v>
      </c>
      <c r="N14" s="10">
        <v>0</v>
      </c>
      <c r="P14" s="9">
        <v>51903</v>
      </c>
      <c r="R14" s="9">
        <v>34756093648</v>
      </c>
      <c r="T14" s="9">
        <v>47190995221</v>
      </c>
      <c r="V14" s="9">
        <v>0</v>
      </c>
      <c r="X14" s="9">
        <v>0</v>
      </c>
      <c r="Z14" s="9">
        <v>0</v>
      </c>
      <c r="AB14" s="9">
        <v>0</v>
      </c>
      <c r="AD14" s="9">
        <v>51903</v>
      </c>
      <c r="AF14" s="9">
        <v>941170</v>
      </c>
      <c r="AH14" s="9">
        <v>34756093648</v>
      </c>
      <c r="AJ14" s="9">
        <v>48840692529</v>
      </c>
      <c r="AL14" s="10">
        <v>0.11994727817157226</v>
      </c>
    </row>
    <row r="15" spans="1:38" ht="21.75" customHeight="1">
      <c r="A15" s="29" t="s">
        <v>85</v>
      </c>
      <c r="B15" s="29"/>
      <c r="D15" s="8" t="s">
        <v>67</v>
      </c>
      <c r="F15" s="8" t="s">
        <v>67</v>
      </c>
      <c r="H15" s="8" t="s">
        <v>86</v>
      </c>
      <c r="J15" s="8" t="s">
        <v>87</v>
      </c>
      <c r="L15" s="10">
        <v>0</v>
      </c>
      <c r="N15" s="10">
        <v>0</v>
      </c>
      <c r="P15" s="9">
        <v>28400</v>
      </c>
      <c r="R15" s="9">
        <v>17663726940</v>
      </c>
      <c r="T15" s="9">
        <v>25555367250</v>
      </c>
      <c r="V15" s="9">
        <v>0</v>
      </c>
      <c r="X15" s="9">
        <v>0</v>
      </c>
      <c r="Z15" s="9">
        <v>0</v>
      </c>
      <c r="AB15" s="9">
        <v>0</v>
      </c>
      <c r="AD15" s="9">
        <v>28400</v>
      </c>
      <c r="AF15" s="9">
        <v>930720</v>
      </c>
      <c r="AH15" s="9">
        <v>17663726940</v>
      </c>
      <c r="AJ15" s="9">
        <v>26427657118</v>
      </c>
      <c r="AL15" s="10">
        <v>6.4903370030502325E-2</v>
      </c>
    </row>
    <row r="16" spans="1:38" ht="21.75" customHeight="1">
      <c r="A16" s="29" t="s">
        <v>88</v>
      </c>
      <c r="B16" s="29"/>
      <c r="D16" s="8" t="s">
        <v>67</v>
      </c>
      <c r="F16" s="8" t="s">
        <v>67</v>
      </c>
      <c r="H16" s="8" t="s">
        <v>89</v>
      </c>
      <c r="J16" s="8" t="s">
        <v>90</v>
      </c>
      <c r="L16" s="10">
        <v>18</v>
      </c>
      <c r="N16" s="10">
        <v>18</v>
      </c>
      <c r="P16" s="9">
        <v>117794</v>
      </c>
      <c r="R16" s="9">
        <v>117812850162</v>
      </c>
      <c r="T16" s="9">
        <v>117772649837</v>
      </c>
      <c r="V16" s="9">
        <v>0</v>
      </c>
      <c r="X16" s="9">
        <v>0</v>
      </c>
      <c r="Z16" s="9">
        <v>0</v>
      </c>
      <c r="AB16" s="9">
        <v>0</v>
      </c>
      <c r="AD16" s="9">
        <v>117794</v>
      </c>
      <c r="AF16" s="9">
        <v>1000000</v>
      </c>
      <c r="AH16" s="9">
        <v>117812850162</v>
      </c>
      <c r="AJ16" s="9">
        <v>117772649837</v>
      </c>
      <c r="AL16" s="10">
        <v>0.28923645549485111</v>
      </c>
    </row>
    <row r="17" spans="1:38" ht="21.75" customHeight="1">
      <c r="A17" s="29" t="s">
        <v>91</v>
      </c>
      <c r="B17" s="29"/>
      <c r="D17" s="8" t="s">
        <v>67</v>
      </c>
      <c r="F17" s="8" t="s">
        <v>67</v>
      </c>
      <c r="H17" s="8" t="s">
        <v>92</v>
      </c>
      <c r="J17" s="8" t="s">
        <v>93</v>
      </c>
      <c r="L17" s="10">
        <v>18</v>
      </c>
      <c r="N17" s="10">
        <v>18</v>
      </c>
      <c r="P17" s="9">
        <v>6856</v>
      </c>
      <c r="R17" s="9">
        <v>6475294233</v>
      </c>
      <c r="T17" s="9">
        <v>6889031136</v>
      </c>
      <c r="V17" s="9">
        <v>0</v>
      </c>
      <c r="X17" s="9">
        <v>0</v>
      </c>
      <c r="Z17" s="9">
        <v>6856</v>
      </c>
      <c r="AB17" s="9">
        <v>6856000000</v>
      </c>
      <c r="AD17" s="9">
        <v>0</v>
      </c>
      <c r="AF17" s="9">
        <v>0</v>
      </c>
      <c r="AH17" s="9">
        <v>0</v>
      </c>
      <c r="AJ17" s="9">
        <v>0</v>
      </c>
      <c r="AL17" s="10">
        <v>0</v>
      </c>
    </row>
    <row r="18" spans="1:38" ht="21.75" customHeight="1">
      <c r="A18" s="29" t="s">
        <v>94</v>
      </c>
      <c r="B18" s="29"/>
      <c r="D18" s="8" t="s">
        <v>67</v>
      </c>
      <c r="F18" s="8" t="s">
        <v>67</v>
      </c>
      <c r="H18" s="8" t="s">
        <v>95</v>
      </c>
      <c r="J18" s="8" t="s">
        <v>96</v>
      </c>
      <c r="L18" s="10">
        <v>23</v>
      </c>
      <c r="N18" s="10">
        <v>23</v>
      </c>
      <c r="P18" s="9">
        <v>500000</v>
      </c>
      <c r="R18" s="9">
        <v>483622610775</v>
      </c>
      <c r="T18" s="9">
        <v>499909375000</v>
      </c>
      <c r="V18" s="9">
        <v>0</v>
      </c>
      <c r="X18" s="9">
        <v>0</v>
      </c>
      <c r="Z18" s="9">
        <v>0</v>
      </c>
      <c r="AB18" s="9">
        <v>0</v>
      </c>
      <c r="AD18" s="9">
        <v>500000</v>
      </c>
      <c r="AF18" s="9">
        <v>1000000</v>
      </c>
      <c r="AH18" s="9">
        <v>483622610775</v>
      </c>
      <c r="AJ18" s="9">
        <v>499909375000</v>
      </c>
      <c r="AL18" s="10">
        <v>1.2277215116902349</v>
      </c>
    </row>
    <row r="19" spans="1:38" ht="21.75" customHeight="1">
      <c r="A19" s="29" t="s">
        <v>97</v>
      </c>
      <c r="B19" s="29"/>
      <c r="D19" s="8" t="s">
        <v>67</v>
      </c>
      <c r="F19" s="8" t="s">
        <v>67</v>
      </c>
      <c r="H19" s="8" t="s">
        <v>98</v>
      </c>
      <c r="J19" s="8" t="s">
        <v>99</v>
      </c>
      <c r="L19" s="10">
        <v>23</v>
      </c>
      <c r="N19" s="10">
        <v>23</v>
      </c>
      <c r="P19" s="9">
        <v>400000</v>
      </c>
      <c r="R19" s="9">
        <v>400020000000</v>
      </c>
      <c r="T19" s="9">
        <v>399927500000</v>
      </c>
      <c r="V19" s="9">
        <v>0</v>
      </c>
      <c r="X19" s="9">
        <v>0</v>
      </c>
      <c r="Z19" s="9">
        <v>0</v>
      </c>
      <c r="AB19" s="9">
        <v>0</v>
      </c>
      <c r="AD19" s="9">
        <v>400000</v>
      </c>
      <c r="AF19" s="9">
        <v>1000000</v>
      </c>
      <c r="AH19" s="9">
        <v>400020000000</v>
      </c>
      <c r="AJ19" s="9">
        <v>399927500000</v>
      </c>
      <c r="AL19" s="10">
        <v>0.98217720935218789</v>
      </c>
    </row>
    <row r="20" spans="1:38" ht="21.75" customHeight="1">
      <c r="A20" s="29" t="s">
        <v>100</v>
      </c>
      <c r="B20" s="29"/>
      <c r="D20" s="8" t="s">
        <v>67</v>
      </c>
      <c r="F20" s="8" t="s">
        <v>67</v>
      </c>
      <c r="H20" s="8" t="s">
        <v>101</v>
      </c>
      <c r="J20" s="8" t="s">
        <v>102</v>
      </c>
      <c r="L20" s="10">
        <v>18</v>
      </c>
      <c r="N20" s="10">
        <v>18</v>
      </c>
      <c r="P20" s="9">
        <v>178727</v>
      </c>
      <c r="R20" s="9">
        <v>178756894268</v>
      </c>
      <c r="T20" s="9">
        <v>178694605731</v>
      </c>
      <c r="V20" s="9">
        <v>0</v>
      </c>
      <c r="X20" s="9">
        <v>0</v>
      </c>
      <c r="Z20" s="9">
        <v>0</v>
      </c>
      <c r="AB20" s="9">
        <v>0</v>
      </c>
      <c r="AD20" s="9">
        <v>178727</v>
      </c>
      <c r="AF20" s="9">
        <v>1000000</v>
      </c>
      <c r="AH20" s="9">
        <v>178756894268</v>
      </c>
      <c r="AJ20" s="9">
        <v>178694605731</v>
      </c>
      <c r="AL20" s="10">
        <v>0.43885396523910719</v>
      </c>
    </row>
    <row r="21" spans="1:38" ht="21.75" customHeight="1">
      <c r="A21" s="29" t="s">
        <v>103</v>
      </c>
      <c r="B21" s="29"/>
      <c r="D21" s="8" t="s">
        <v>67</v>
      </c>
      <c r="F21" s="8" t="s">
        <v>67</v>
      </c>
      <c r="H21" s="8" t="s">
        <v>104</v>
      </c>
      <c r="J21" s="8" t="s">
        <v>105</v>
      </c>
      <c r="L21" s="10">
        <v>23</v>
      </c>
      <c r="N21" s="10">
        <v>23</v>
      </c>
      <c r="P21" s="9">
        <v>300000</v>
      </c>
      <c r="R21" s="9">
        <v>300000000000</v>
      </c>
      <c r="T21" s="9">
        <v>299945625000</v>
      </c>
      <c r="V21" s="9">
        <v>0</v>
      </c>
      <c r="X21" s="9">
        <v>0</v>
      </c>
      <c r="Z21" s="9">
        <v>0</v>
      </c>
      <c r="AB21" s="9">
        <v>0</v>
      </c>
      <c r="AD21" s="9">
        <v>300000</v>
      </c>
      <c r="AF21" s="9">
        <v>1000000</v>
      </c>
      <c r="AH21" s="9">
        <v>300000000000</v>
      </c>
      <c r="AJ21" s="9">
        <v>299945625000</v>
      </c>
      <c r="AL21" s="10">
        <v>0.73663290701414086</v>
      </c>
    </row>
    <row r="22" spans="1:38" ht="21.75" customHeight="1">
      <c r="A22" s="29" t="s">
        <v>106</v>
      </c>
      <c r="B22" s="29"/>
      <c r="D22" s="8" t="s">
        <v>67</v>
      </c>
      <c r="F22" s="8" t="s">
        <v>67</v>
      </c>
      <c r="H22" s="8" t="s">
        <v>107</v>
      </c>
      <c r="J22" s="8" t="s">
        <v>108</v>
      </c>
      <c r="L22" s="10">
        <v>23</v>
      </c>
      <c r="N22" s="10">
        <v>23</v>
      </c>
      <c r="P22" s="9">
        <v>2107459</v>
      </c>
      <c r="R22" s="9">
        <v>1999999665590</v>
      </c>
      <c r="T22" s="9">
        <v>1953618603467</v>
      </c>
      <c r="V22" s="9">
        <v>0</v>
      </c>
      <c r="X22" s="9">
        <v>0</v>
      </c>
      <c r="Z22" s="9">
        <v>0</v>
      </c>
      <c r="AB22" s="9">
        <v>0</v>
      </c>
      <c r="AD22" s="9">
        <v>2107459</v>
      </c>
      <c r="AF22" s="9">
        <v>930500</v>
      </c>
      <c r="AH22" s="9">
        <v>1999999665590</v>
      </c>
      <c r="AJ22" s="9">
        <v>1960635169953</v>
      </c>
      <c r="AL22" s="10">
        <v>4.8151006864548949</v>
      </c>
    </row>
    <row r="23" spans="1:38" ht="21.75" customHeight="1">
      <c r="A23" s="29" t="s">
        <v>109</v>
      </c>
      <c r="B23" s="29"/>
      <c r="D23" s="8" t="s">
        <v>67</v>
      </c>
      <c r="F23" s="8" t="s">
        <v>67</v>
      </c>
      <c r="H23" s="8" t="s">
        <v>110</v>
      </c>
      <c r="J23" s="8" t="s">
        <v>111</v>
      </c>
      <c r="L23" s="10">
        <v>18</v>
      </c>
      <c r="N23" s="10">
        <v>18</v>
      </c>
      <c r="P23" s="9">
        <v>10690</v>
      </c>
      <c r="R23" s="9">
        <v>9998351571</v>
      </c>
      <c r="T23" s="9">
        <v>10511495646</v>
      </c>
      <c r="V23" s="9">
        <v>0</v>
      </c>
      <c r="X23" s="9">
        <v>0</v>
      </c>
      <c r="Z23" s="9">
        <v>10690</v>
      </c>
      <c r="AB23" s="9">
        <v>10690000000</v>
      </c>
      <c r="AD23" s="9">
        <v>0</v>
      </c>
      <c r="AF23" s="9">
        <v>0</v>
      </c>
      <c r="AH23" s="9">
        <v>0</v>
      </c>
      <c r="AJ23" s="9">
        <v>0</v>
      </c>
      <c r="AL23" s="10">
        <v>0</v>
      </c>
    </row>
    <row r="24" spans="1:38" ht="21.75" customHeight="1">
      <c r="A24" s="29" t="s">
        <v>112</v>
      </c>
      <c r="B24" s="29"/>
      <c r="D24" s="8" t="s">
        <v>67</v>
      </c>
      <c r="F24" s="8" t="s">
        <v>67</v>
      </c>
      <c r="H24" s="8" t="s">
        <v>113</v>
      </c>
      <c r="J24" s="8" t="s">
        <v>114</v>
      </c>
      <c r="L24" s="10">
        <v>18</v>
      </c>
      <c r="N24" s="10">
        <v>18</v>
      </c>
      <c r="P24" s="9">
        <v>10000</v>
      </c>
      <c r="R24" s="9">
        <v>8401522500</v>
      </c>
      <c r="T24" s="9">
        <v>9848214687</v>
      </c>
      <c r="V24" s="9">
        <v>0</v>
      </c>
      <c r="X24" s="9">
        <v>0</v>
      </c>
      <c r="Z24" s="9">
        <v>10000</v>
      </c>
      <c r="AB24" s="9">
        <v>10000000000</v>
      </c>
      <c r="AD24" s="9">
        <v>0</v>
      </c>
      <c r="AF24" s="9">
        <v>0</v>
      </c>
      <c r="AH24" s="9">
        <v>0</v>
      </c>
      <c r="AJ24" s="9">
        <v>0</v>
      </c>
      <c r="AL24" s="10">
        <v>0</v>
      </c>
    </row>
    <row r="25" spans="1:38" ht="21.75" customHeight="1">
      <c r="A25" s="29" t="s">
        <v>115</v>
      </c>
      <c r="B25" s="29"/>
      <c r="D25" s="8" t="s">
        <v>67</v>
      </c>
      <c r="F25" s="8" t="s">
        <v>67</v>
      </c>
      <c r="H25" s="8" t="s">
        <v>116</v>
      </c>
      <c r="J25" s="8" t="s">
        <v>117</v>
      </c>
      <c r="L25" s="10">
        <v>18</v>
      </c>
      <c r="N25" s="10">
        <v>18</v>
      </c>
      <c r="P25" s="9">
        <v>10000</v>
      </c>
      <c r="R25" s="9">
        <v>8301504374</v>
      </c>
      <c r="T25" s="9">
        <v>9678245500</v>
      </c>
      <c r="V25" s="9">
        <v>0</v>
      </c>
      <c r="X25" s="9">
        <v>0</v>
      </c>
      <c r="Z25" s="9">
        <v>0</v>
      </c>
      <c r="AB25" s="9">
        <v>0</v>
      </c>
      <c r="AD25" s="9">
        <v>10000</v>
      </c>
      <c r="AF25" s="9">
        <v>982000</v>
      </c>
      <c r="AH25" s="9">
        <v>8301504374</v>
      </c>
      <c r="AJ25" s="9">
        <v>9818220125</v>
      </c>
      <c r="AL25" s="10">
        <v>2.4112450489596211E-2</v>
      </c>
    </row>
    <row r="26" spans="1:38" ht="21.75" customHeight="1">
      <c r="A26" s="29" t="s">
        <v>118</v>
      </c>
      <c r="B26" s="29"/>
      <c r="D26" s="8" t="s">
        <v>67</v>
      </c>
      <c r="F26" s="8" t="s">
        <v>67</v>
      </c>
      <c r="H26" s="8" t="s">
        <v>119</v>
      </c>
      <c r="J26" s="8" t="s">
        <v>120</v>
      </c>
      <c r="L26" s="10">
        <v>20.5</v>
      </c>
      <c r="N26" s="10">
        <v>20.5</v>
      </c>
      <c r="P26" s="9">
        <v>250000</v>
      </c>
      <c r="R26" s="9">
        <v>238425000000</v>
      </c>
      <c r="T26" s="9">
        <v>246417828671</v>
      </c>
      <c r="V26" s="9">
        <v>0</v>
      </c>
      <c r="X26" s="9">
        <v>0</v>
      </c>
      <c r="Z26" s="9">
        <v>250000</v>
      </c>
      <c r="AB26" s="9">
        <v>249980937500</v>
      </c>
      <c r="AD26" s="9">
        <v>0</v>
      </c>
      <c r="AF26" s="9">
        <v>0</v>
      </c>
      <c r="AH26" s="9">
        <v>0</v>
      </c>
      <c r="AJ26" s="9">
        <v>0</v>
      </c>
      <c r="AL26" s="10">
        <v>0</v>
      </c>
    </row>
    <row r="27" spans="1:38" ht="21.75" customHeight="1">
      <c r="A27" s="29" t="s">
        <v>121</v>
      </c>
      <c r="B27" s="29"/>
      <c r="D27" s="8" t="s">
        <v>67</v>
      </c>
      <c r="F27" s="8" t="s">
        <v>67</v>
      </c>
      <c r="H27" s="8" t="s">
        <v>122</v>
      </c>
      <c r="J27" s="8" t="s">
        <v>123</v>
      </c>
      <c r="L27" s="10">
        <v>20.5</v>
      </c>
      <c r="N27" s="10">
        <v>20.5</v>
      </c>
      <c r="P27" s="9">
        <v>985000</v>
      </c>
      <c r="R27" s="9">
        <v>907712964468</v>
      </c>
      <c r="T27" s="9">
        <v>929228296839</v>
      </c>
      <c r="V27" s="9">
        <v>0</v>
      </c>
      <c r="X27" s="9">
        <v>0</v>
      </c>
      <c r="Z27" s="9">
        <v>0</v>
      </c>
      <c r="AB27" s="9">
        <v>0</v>
      </c>
      <c r="AD27" s="9">
        <v>985000</v>
      </c>
      <c r="AF27" s="9">
        <v>958180</v>
      </c>
      <c r="AH27" s="9">
        <v>907712964468</v>
      </c>
      <c r="AJ27" s="9">
        <v>943636234926</v>
      </c>
      <c r="AL27" s="10">
        <v>2.3174650501984089</v>
      </c>
    </row>
    <row r="28" spans="1:38" ht="21.75" customHeight="1">
      <c r="A28" s="29" t="s">
        <v>124</v>
      </c>
      <c r="B28" s="29"/>
      <c r="D28" s="8" t="s">
        <v>67</v>
      </c>
      <c r="F28" s="8" t="s">
        <v>67</v>
      </c>
      <c r="H28" s="8" t="s">
        <v>125</v>
      </c>
      <c r="J28" s="8" t="s">
        <v>126</v>
      </c>
      <c r="L28" s="10">
        <v>23</v>
      </c>
      <c r="N28" s="10">
        <v>23</v>
      </c>
      <c r="P28" s="9">
        <v>527966</v>
      </c>
      <c r="R28" s="9">
        <v>499999640980</v>
      </c>
      <c r="T28" s="9">
        <v>499893179935</v>
      </c>
      <c r="V28" s="9">
        <v>0</v>
      </c>
      <c r="X28" s="9">
        <v>0</v>
      </c>
      <c r="Z28" s="9">
        <v>0</v>
      </c>
      <c r="AB28" s="9">
        <v>0</v>
      </c>
      <c r="AD28" s="9">
        <v>527966</v>
      </c>
      <c r="AF28" s="9">
        <v>935750</v>
      </c>
      <c r="AH28" s="9">
        <v>499999640980</v>
      </c>
      <c r="AJ28" s="9">
        <v>493954638991</v>
      </c>
      <c r="AL28" s="10">
        <v>1.2130973460708447</v>
      </c>
    </row>
    <row r="29" spans="1:38" ht="21.75" customHeight="1">
      <c r="A29" s="29" t="s">
        <v>127</v>
      </c>
      <c r="B29" s="29"/>
      <c r="D29" s="8" t="s">
        <v>67</v>
      </c>
      <c r="F29" s="8" t="s">
        <v>67</v>
      </c>
      <c r="H29" s="8" t="s">
        <v>128</v>
      </c>
      <c r="J29" s="8" t="s">
        <v>129</v>
      </c>
      <c r="L29" s="10">
        <v>23</v>
      </c>
      <c r="N29" s="10">
        <v>23</v>
      </c>
      <c r="P29" s="9">
        <v>1053200</v>
      </c>
      <c r="R29" s="9">
        <v>1000118720000</v>
      </c>
      <c r="T29" s="9">
        <v>922488628625</v>
      </c>
      <c r="V29" s="9">
        <v>0</v>
      </c>
      <c r="X29" s="9">
        <v>0</v>
      </c>
      <c r="Z29" s="9">
        <v>0</v>
      </c>
      <c r="AB29" s="9">
        <v>0</v>
      </c>
      <c r="AD29" s="9">
        <v>1053200</v>
      </c>
      <c r="AF29" s="9">
        <v>889400</v>
      </c>
      <c r="AH29" s="9">
        <v>1000118720000</v>
      </c>
      <c r="AJ29" s="9">
        <v>936546300210</v>
      </c>
      <c r="AL29" s="10">
        <v>2.3000529635230738</v>
      </c>
    </row>
    <row r="30" spans="1:38" ht="21.75" customHeight="1">
      <c r="A30" s="29" t="s">
        <v>130</v>
      </c>
      <c r="B30" s="29"/>
      <c r="D30" s="8" t="s">
        <v>67</v>
      </c>
      <c r="F30" s="8" t="s">
        <v>67</v>
      </c>
      <c r="H30" s="8" t="s">
        <v>131</v>
      </c>
      <c r="J30" s="8" t="s">
        <v>132</v>
      </c>
      <c r="L30" s="10">
        <v>23</v>
      </c>
      <c r="N30" s="10">
        <v>23</v>
      </c>
      <c r="P30" s="9">
        <v>1700000</v>
      </c>
      <c r="R30" s="9">
        <v>1469690000000</v>
      </c>
      <c r="T30" s="9">
        <v>1469213656750</v>
      </c>
      <c r="V30" s="9">
        <v>0</v>
      </c>
      <c r="X30" s="9">
        <v>0</v>
      </c>
      <c r="Z30" s="9">
        <v>0</v>
      </c>
      <c r="AB30" s="9">
        <v>0</v>
      </c>
      <c r="AD30" s="9">
        <v>1700000</v>
      </c>
      <c r="AF30" s="9">
        <v>877000</v>
      </c>
      <c r="AH30" s="9">
        <v>1469690000000</v>
      </c>
      <c r="AJ30" s="9">
        <v>1490629774375</v>
      </c>
      <c r="AL30" s="10">
        <v>3.6608200035579421</v>
      </c>
    </row>
    <row r="31" spans="1:38" ht="21.75" customHeight="1">
      <c r="A31" s="29" t="s">
        <v>133</v>
      </c>
      <c r="B31" s="29"/>
      <c r="D31" s="8" t="s">
        <v>67</v>
      </c>
      <c r="F31" s="8" t="s">
        <v>67</v>
      </c>
      <c r="H31" s="8" t="s">
        <v>134</v>
      </c>
      <c r="J31" s="8" t="s">
        <v>135</v>
      </c>
      <c r="L31" s="10">
        <v>23</v>
      </c>
      <c r="N31" s="10">
        <v>23</v>
      </c>
      <c r="P31" s="9">
        <v>1880000</v>
      </c>
      <c r="R31" s="9">
        <v>1700500000000</v>
      </c>
      <c r="T31" s="9">
        <v>1702181823615</v>
      </c>
      <c r="V31" s="9">
        <v>0</v>
      </c>
      <c r="X31" s="9">
        <v>0</v>
      </c>
      <c r="Z31" s="9">
        <v>0</v>
      </c>
      <c r="AB31" s="9">
        <v>0</v>
      </c>
      <c r="AD31" s="9">
        <v>1880000</v>
      </c>
      <c r="AF31" s="9">
        <v>905580</v>
      </c>
      <c r="AH31" s="9">
        <v>1700500000000</v>
      </c>
      <c r="AJ31" s="9">
        <v>1702181823615</v>
      </c>
      <c r="AL31" s="10">
        <v>4.1803681750522248</v>
      </c>
    </row>
    <row r="32" spans="1:38" ht="21.75" customHeight="1">
      <c r="A32" s="29" t="s">
        <v>136</v>
      </c>
      <c r="B32" s="29"/>
      <c r="D32" s="8" t="s">
        <v>67</v>
      </c>
      <c r="F32" s="8" t="s">
        <v>67</v>
      </c>
      <c r="H32" s="8" t="s">
        <v>137</v>
      </c>
      <c r="J32" s="8" t="s">
        <v>138</v>
      </c>
      <c r="L32" s="10">
        <v>23</v>
      </c>
      <c r="N32" s="10">
        <v>23</v>
      </c>
      <c r="P32" s="9">
        <v>1470000</v>
      </c>
      <c r="R32" s="9">
        <v>1267376223400</v>
      </c>
      <c r="T32" s="9">
        <v>1267983236375</v>
      </c>
      <c r="V32" s="9">
        <v>0</v>
      </c>
      <c r="X32" s="9">
        <v>0</v>
      </c>
      <c r="Z32" s="9">
        <v>0</v>
      </c>
      <c r="AB32" s="9">
        <v>0</v>
      </c>
      <c r="AD32" s="9">
        <v>1470000</v>
      </c>
      <c r="AF32" s="9">
        <v>866500</v>
      </c>
      <c r="AH32" s="9">
        <v>1267376223400</v>
      </c>
      <c r="AJ32" s="9">
        <v>1273524131906</v>
      </c>
      <c r="AL32" s="10">
        <v>3.127632828245376</v>
      </c>
    </row>
    <row r="33" spans="1:38" ht="21.75" customHeight="1">
      <c r="A33" s="29" t="s">
        <v>139</v>
      </c>
      <c r="B33" s="29"/>
      <c r="D33" s="8" t="s">
        <v>67</v>
      </c>
      <c r="F33" s="8" t="s">
        <v>67</v>
      </c>
      <c r="H33" s="8" t="s">
        <v>140</v>
      </c>
      <c r="J33" s="8" t="s">
        <v>141</v>
      </c>
      <c r="L33" s="10">
        <v>23</v>
      </c>
      <c r="N33" s="10">
        <v>23</v>
      </c>
      <c r="P33" s="9">
        <v>275000</v>
      </c>
      <c r="R33" s="9">
        <v>252235326350</v>
      </c>
      <c r="T33" s="9">
        <v>252566464029</v>
      </c>
      <c r="V33" s="9">
        <v>0</v>
      </c>
      <c r="X33" s="9">
        <v>0</v>
      </c>
      <c r="Z33" s="9">
        <v>0</v>
      </c>
      <c r="AB33" s="9">
        <v>0</v>
      </c>
      <c r="AD33" s="9">
        <v>275000</v>
      </c>
      <c r="AF33" s="9">
        <v>914600</v>
      </c>
      <c r="AH33" s="9">
        <v>252235326350</v>
      </c>
      <c r="AJ33" s="9">
        <v>251469412906</v>
      </c>
      <c r="AL33" s="10">
        <v>0.6175807520249248</v>
      </c>
    </row>
    <row r="34" spans="1:38" ht="21.75" customHeight="1">
      <c r="A34" s="29" t="s">
        <v>142</v>
      </c>
      <c r="B34" s="29"/>
      <c r="D34" s="8" t="s">
        <v>67</v>
      </c>
      <c r="F34" s="8" t="s">
        <v>67</v>
      </c>
      <c r="H34" s="8" t="s">
        <v>143</v>
      </c>
      <c r="J34" s="8" t="s">
        <v>144</v>
      </c>
      <c r="L34" s="10">
        <v>23</v>
      </c>
      <c r="N34" s="10">
        <v>23</v>
      </c>
      <c r="P34" s="9">
        <v>800000</v>
      </c>
      <c r="R34" s="9">
        <v>740164838443</v>
      </c>
      <c r="T34" s="9">
        <v>759282355125</v>
      </c>
      <c r="V34" s="9">
        <v>0</v>
      </c>
      <c r="X34" s="9">
        <v>0</v>
      </c>
      <c r="Z34" s="9">
        <v>0</v>
      </c>
      <c r="AB34" s="9">
        <v>0</v>
      </c>
      <c r="AD34" s="9">
        <v>800000</v>
      </c>
      <c r="AF34" s="9">
        <v>955548</v>
      </c>
      <c r="AH34" s="9">
        <v>740164838443</v>
      </c>
      <c r="AJ34" s="9">
        <v>764299845540</v>
      </c>
      <c r="AL34" s="10">
        <v>1.8770349360841285</v>
      </c>
    </row>
    <row r="35" spans="1:38" ht="21.75" customHeight="1">
      <c r="A35" s="29" t="s">
        <v>145</v>
      </c>
      <c r="B35" s="29"/>
      <c r="D35" s="8" t="s">
        <v>67</v>
      </c>
      <c r="F35" s="8" t="s">
        <v>67</v>
      </c>
      <c r="H35" s="8" t="s">
        <v>9</v>
      </c>
      <c r="J35" s="8" t="s">
        <v>146</v>
      </c>
      <c r="L35" s="10">
        <v>23</v>
      </c>
      <c r="N35" s="10">
        <v>23</v>
      </c>
      <c r="P35" s="9">
        <v>0</v>
      </c>
      <c r="R35" s="9">
        <v>0</v>
      </c>
      <c r="T35" s="9">
        <v>0</v>
      </c>
      <c r="V35" s="9">
        <v>761000</v>
      </c>
      <c r="X35" s="9">
        <v>720195180000</v>
      </c>
      <c r="Z35" s="9">
        <v>0</v>
      </c>
      <c r="AB35" s="9">
        <v>0</v>
      </c>
      <c r="AD35" s="9">
        <v>761000</v>
      </c>
      <c r="AF35" s="9">
        <v>946380</v>
      </c>
      <c r="AH35" s="9">
        <v>720195180000</v>
      </c>
      <c r="AJ35" s="9">
        <v>720064644623</v>
      </c>
      <c r="AL35" s="10">
        <v>1.7683982302017065</v>
      </c>
    </row>
    <row r="36" spans="1:38" ht="21.75" customHeight="1">
      <c r="A36" s="31" t="s">
        <v>147</v>
      </c>
      <c r="B36" s="31"/>
      <c r="D36" s="8" t="s">
        <v>148</v>
      </c>
      <c r="F36" s="8" t="s">
        <v>148</v>
      </c>
      <c r="H36" s="8" t="s">
        <v>149</v>
      </c>
      <c r="J36" s="8" t="s">
        <v>150</v>
      </c>
      <c r="L36" s="10">
        <v>20.5</v>
      </c>
      <c r="N36" s="10">
        <v>20.5</v>
      </c>
      <c r="P36" s="13">
        <v>2000000</v>
      </c>
      <c r="R36" s="13">
        <v>2000000000000</v>
      </c>
      <c r="T36" s="13">
        <v>2000000000000</v>
      </c>
      <c r="V36" s="13">
        <v>0</v>
      </c>
      <c r="X36" s="13">
        <v>0</v>
      </c>
      <c r="Z36" s="13">
        <v>0</v>
      </c>
      <c r="AB36" s="13">
        <v>0</v>
      </c>
      <c r="AD36" s="13">
        <v>2000000</v>
      </c>
      <c r="AF36" s="13">
        <v>1000000</v>
      </c>
      <c r="AH36" s="13">
        <v>2000000000000</v>
      </c>
      <c r="AJ36" s="13">
        <v>2000000000000</v>
      </c>
      <c r="AL36" s="14">
        <v>4.9117763062164403</v>
      </c>
    </row>
    <row r="37" spans="1:38" ht="21.75" customHeight="1">
      <c r="A37" s="33" t="s">
        <v>29</v>
      </c>
      <c r="B37" s="33"/>
      <c r="D37" s="9"/>
      <c r="F37" s="9"/>
      <c r="H37" s="9"/>
      <c r="J37" s="9"/>
      <c r="L37" s="9"/>
      <c r="N37" s="9"/>
      <c r="P37" s="16">
        <f>SUM(P9:P36)</f>
        <v>16409395</v>
      </c>
      <c r="R37" s="16">
        <f>SUM(R9:R36)</f>
        <v>15018314845738</v>
      </c>
      <c r="T37" s="16">
        <f>SUM(T9:T36)</f>
        <v>15276087656254</v>
      </c>
      <c r="V37" s="16">
        <f>SUM(V9:V36)</f>
        <v>761000</v>
      </c>
      <c r="X37" s="16">
        <f>SUM(X9:X36)</f>
        <v>720195180000</v>
      </c>
      <c r="Z37" s="16">
        <f>SUM(Z9:Z36)</f>
        <v>277546</v>
      </c>
      <c r="AB37" s="16">
        <f>SUM(AB9:AB36)</f>
        <v>277526937500</v>
      </c>
      <c r="AD37" s="16">
        <f>SUM(AD9:AD36)</f>
        <v>16892849</v>
      </c>
      <c r="AF37" s="16">
        <f>SUM(AF9:AF36)</f>
        <v>22433217</v>
      </c>
      <c r="AH37" s="16">
        <f>SUM(AH9:AH36)</f>
        <v>15475209857434</v>
      </c>
      <c r="AJ37" s="16">
        <f>SUM(AJ9:AJ36)</f>
        <v>15828998918062</v>
      </c>
      <c r="AL37" s="17">
        <f>SUM(AL9:AL36)</f>
        <v>38.874250918431294</v>
      </c>
    </row>
    <row r="41" spans="1:38">
      <c r="AJ41" s="46"/>
    </row>
    <row r="42" spans="1:38">
      <c r="AJ42" s="46"/>
    </row>
    <row r="43" spans="1:38">
      <c r="AJ43" s="46"/>
    </row>
    <row r="44" spans="1:38">
      <c r="AJ44" s="46"/>
    </row>
    <row r="45" spans="1:38">
      <c r="AJ45" s="46"/>
    </row>
    <row r="46" spans="1:38">
      <c r="AJ46" s="46"/>
    </row>
  </sheetData>
  <mergeCells count="4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6:B36"/>
    <mergeCell ref="A37:B37"/>
    <mergeCell ref="A31:B31"/>
    <mergeCell ref="A32:B32"/>
    <mergeCell ref="A33:B33"/>
    <mergeCell ref="A34:B34"/>
    <mergeCell ref="A35:B3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workbookViewId="0">
      <selection activeCell="K10" sqref="K10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>
      <c r="A4" s="38" t="s">
        <v>151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ht="14.45" customHeight="1">
      <c r="A5" s="38" t="s">
        <v>152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4.45" customHeight="1"/>
    <row r="7" spans="1:13" ht="14.45" customHeight="1">
      <c r="C7" s="34" t="s">
        <v>9</v>
      </c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14.45" customHeight="1">
      <c r="A8" s="2" t="s">
        <v>153</v>
      </c>
      <c r="C8" s="4" t="s">
        <v>13</v>
      </c>
      <c r="D8" s="3"/>
      <c r="E8" s="4" t="s">
        <v>154</v>
      </c>
      <c r="F8" s="3"/>
      <c r="G8" s="4" t="s">
        <v>155</v>
      </c>
      <c r="H8" s="3"/>
      <c r="I8" s="4" t="s">
        <v>156</v>
      </c>
      <c r="J8" s="3"/>
      <c r="K8" s="4" t="s">
        <v>157</v>
      </c>
      <c r="L8" s="3"/>
      <c r="M8" s="4" t="s">
        <v>158</v>
      </c>
    </row>
    <row r="9" spans="1:13" ht="21.75" customHeight="1">
      <c r="A9" s="8" t="s">
        <v>97</v>
      </c>
      <c r="C9" s="9">
        <v>400000</v>
      </c>
      <c r="E9" s="9">
        <v>1022410</v>
      </c>
      <c r="G9" s="9">
        <v>1000000</v>
      </c>
      <c r="I9" s="10" t="s">
        <v>159</v>
      </c>
      <c r="K9" s="9">
        <v>399927500000</v>
      </c>
      <c r="M9" s="8" t="s">
        <v>264</v>
      </c>
    </row>
    <row r="10" spans="1:13" ht="21.75" customHeight="1">
      <c r="A10" s="8" t="s">
        <v>66</v>
      </c>
      <c r="C10" s="9">
        <v>900000</v>
      </c>
      <c r="E10" s="9">
        <v>1000000</v>
      </c>
      <c r="G10" s="9">
        <v>1060479</v>
      </c>
      <c r="I10" s="10" t="s">
        <v>160</v>
      </c>
      <c r="K10" s="9">
        <v>954258109363</v>
      </c>
      <c r="M10" s="8" t="s">
        <v>264</v>
      </c>
    </row>
    <row r="11" spans="1:13" ht="21.75" customHeight="1">
      <c r="A11" s="11" t="s">
        <v>142</v>
      </c>
      <c r="C11" s="9">
        <v>800000</v>
      </c>
      <c r="E11" s="9">
        <v>925180</v>
      </c>
      <c r="G11" s="9">
        <v>955548</v>
      </c>
      <c r="I11" s="10" t="s">
        <v>161</v>
      </c>
      <c r="K11" s="13">
        <v>764299845540</v>
      </c>
      <c r="M11" s="8" t="s">
        <v>265</v>
      </c>
    </row>
    <row r="12" spans="1:13" ht="21.75" customHeight="1">
      <c r="A12" s="15" t="s">
        <v>29</v>
      </c>
      <c r="C12" s="9"/>
      <c r="E12" s="9"/>
      <c r="G12" s="9"/>
      <c r="I12" s="9"/>
      <c r="K12" s="16">
        <f>SUM(K9:K11)</f>
        <v>2118485454903</v>
      </c>
      <c r="M12" s="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7"/>
  <sheetViews>
    <sheetView rightToLeft="1" topLeftCell="A2" workbookViewId="0">
      <selection activeCell="L9" sqref="L9:L28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8.5703125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1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4.45" customHeight="1"/>
    <row r="5" spans="1:12" ht="14.45" customHeight="1">
      <c r="A5" s="1" t="s">
        <v>162</v>
      </c>
      <c r="B5" s="38" t="s">
        <v>163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14.45" customHeight="1">
      <c r="D6" s="2" t="s">
        <v>7</v>
      </c>
      <c r="F6" s="34" t="s">
        <v>8</v>
      </c>
      <c r="G6" s="34"/>
      <c r="H6" s="34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21.75" customHeight="1">
      <c r="A8" s="24" t="s">
        <v>164</v>
      </c>
      <c r="B8" s="24"/>
      <c r="D8" s="25" t="s">
        <v>165</v>
      </c>
      <c r="F8" s="25" t="s">
        <v>166</v>
      </c>
      <c r="H8" s="25" t="s">
        <v>167</v>
      </c>
      <c r="J8" s="25" t="s">
        <v>165</v>
      </c>
      <c r="L8" s="25" t="s">
        <v>18</v>
      </c>
    </row>
    <row r="9" spans="1:12" ht="18.75">
      <c r="A9" s="21" t="s">
        <v>171</v>
      </c>
      <c r="B9" s="21"/>
      <c r="D9" s="9">
        <v>50000000</v>
      </c>
      <c r="F9" s="9">
        <v>0</v>
      </c>
      <c r="H9" s="9">
        <v>0</v>
      </c>
      <c r="J9" s="9">
        <f>D9+F9-H9</f>
        <v>50000000</v>
      </c>
      <c r="L9" s="10">
        <v>1.2279440765541102E-4</v>
      </c>
    </row>
    <row r="10" spans="1:12" ht="18.75">
      <c r="A10" s="21" t="s">
        <v>176</v>
      </c>
      <c r="B10" s="21"/>
      <c r="D10" s="9">
        <v>13000000000</v>
      </c>
      <c r="F10" s="9">
        <v>0</v>
      </c>
      <c r="H10" s="9">
        <v>0</v>
      </c>
      <c r="J10" s="9">
        <f t="shared" ref="J10:J28" si="0">D10+F10-H10</f>
        <v>13000000000</v>
      </c>
      <c r="L10" s="10">
        <v>3.1926545990406868E-2</v>
      </c>
    </row>
    <row r="11" spans="1:12" ht="18.75">
      <c r="A11" s="21" t="s">
        <v>168</v>
      </c>
      <c r="B11" s="21"/>
      <c r="D11" s="9">
        <v>10000000</v>
      </c>
      <c r="F11" s="9">
        <v>0</v>
      </c>
      <c r="H11" s="9">
        <v>0</v>
      </c>
      <c r="J11" s="9">
        <f t="shared" si="0"/>
        <v>10000000</v>
      </c>
      <c r="L11" s="10">
        <v>2.4558881531082202E-5</v>
      </c>
    </row>
    <row r="12" spans="1:12" ht="18.75">
      <c r="A12" s="21" t="s">
        <v>184</v>
      </c>
      <c r="B12" s="21"/>
      <c r="D12" s="9">
        <v>3097600000000</v>
      </c>
      <c r="F12" s="9">
        <v>4414800000000</v>
      </c>
      <c r="H12" s="9">
        <v>3097600000000</v>
      </c>
      <c r="J12" s="9">
        <f t="shared" si="0"/>
        <v>4414800000000</v>
      </c>
      <c r="L12" s="10">
        <v>10.842255018342172</v>
      </c>
    </row>
    <row r="13" spans="1:12" ht="18.75">
      <c r="A13" s="21" t="s">
        <v>186</v>
      </c>
      <c r="B13" s="21"/>
      <c r="D13" s="9">
        <v>1000000000000</v>
      </c>
      <c r="F13" s="9">
        <v>0</v>
      </c>
      <c r="H13" s="9">
        <v>0</v>
      </c>
      <c r="J13" s="9">
        <f t="shared" si="0"/>
        <v>1000000000000</v>
      </c>
      <c r="L13" s="10">
        <v>2.4558881531082202</v>
      </c>
    </row>
    <row r="14" spans="1:12" ht="18.75">
      <c r="A14" s="21" t="s">
        <v>182</v>
      </c>
      <c r="B14" s="21"/>
      <c r="D14" s="9">
        <v>2264290000000</v>
      </c>
      <c r="F14" s="9">
        <v>3210600000000</v>
      </c>
      <c r="H14" s="9">
        <v>1530400000000</v>
      </c>
      <c r="J14" s="9">
        <f t="shared" si="0"/>
        <v>3944490000000</v>
      </c>
      <c r="L14" s="10">
        <v>9.6872262610538442</v>
      </c>
    </row>
    <row r="15" spans="1:12" ht="18.75">
      <c r="A15" s="21" t="s">
        <v>185</v>
      </c>
      <c r="B15" s="21"/>
      <c r="D15" s="9">
        <v>2888360000000</v>
      </c>
      <c r="F15" s="9">
        <v>2000210000000</v>
      </c>
      <c r="H15" s="9">
        <v>429660000000</v>
      </c>
      <c r="J15" s="9">
        <f t="shared" si="0"/>
        <v>4458910000000</v>
      </c>
      <c r="L15" s="10">
        <v>10.950584244775776</v>
      </c>
    </row>
    <row r="16" spans="1:12" ht="18.75">
      <c r="A16" s="21" t="s">
        <v>183</v>
      </c>
      <c r="B16" s="21"/>
      <c r="D16" s="9">
        <v>2500000000000</v>
      </c>
      <c r="F16" s="9">
        <v>0</v>
      </c>
      <c r="H16" s="9">
        <v>0</v>
      </c>
      <c r="J16" s="9">
        <f t="shared" si="0"/>
        <v>2500000000000</v>
      </c>
      <c r="L16" s="10">
        <v>6.1397203827705509</v>
      </c>
    </row>
    <row r="17" spans="1:12" ht="18.75">
      <c r="A17" s="21" t="s">
        <v>187</v>
      </c>
      <c r="B17" s="21"/>
      <c r="D17" s="9">
        <v>3541010000000</v>
      </c>
      <c r="F17" s="9">
        <v>0</v>
      </c>
      <c r="H17" s="9">
        <v>0</v>
      </c>
      <c r="J17" s="9">
        <f t="shared" si="0"/>
        <v>3541010000000</v>
      </c>
      <c r="L17" s="10">
        <v>8.6963245090377388</v>
      </c>
    </row>
    <row r="18" spans="1:12" ht="18.75">
      <c r="A18" s="21" t="s">
        <v>173</v>
      </c>
      <c r="B18" s="21"/>
      <c r="D18" s="9">
        <v>365618395</v>
      </c>
      <c r="F18" s="9">
        <v>0</v>
      </c>
      <c r="H18" s="9">
        <v>0</v>
      </c>
      <c r="J18" s="9">
        <f t="shared" si="0"/>
        <v>365618395</v>
      </c>
      <c r="L18" s="10">
        <v>8.9791788483894184E-4</v>
      </c>
    </row>
    <row r="19" spans="1:12" ht="18.75">
      <c r="A19" s="21" t="s">
        <v>177</v>
      </c>
      <c r="B19" s="21"/>
      <c r="D19" s="9">
        <v>1083797464</v>
      </c>
      <c r="F19" s="9">
        <v>7560471759543</v>
      </c>
      <c r="H19" s="9">
        <v>7561019975000</v>
      </c>
      <c r="J19" s="9">
        <f t="shared" si="0"/>
        <v>535582007</v>
      </c>
      <c r="L19" s="10">
        <v>1.315329506009224E-3</v>
      </c>
    </row>
    <row r="20" spans="1:12" ht="18.75">
      <c r="A20" s="21" t="s">
        <v>174</v>
      </c>
      <c r="B20" s="21"/>
      <c r="D20" s="9">
        <v>538041858082</v>
      </c>
      <c r="F20" s="9">
        <v>7703814075474</v>
      </c>
      <c r="H20" s="9">
        <v>8239033101414</v>
      </c>
      <c r="J20" s="9">
        <f t="shared" si="0"/>
        <v>2822832142</v>
      </c>
      <c r="L20" s="10">
        <v>6.9325600157509023E-3</v>
      </c>
    </row>
    <row r="21" spans="1:12" ht="18.75">
      <c r="A21" s="21" t="s">
        <v>178</v>
      </c>
      <c r="B21" s="21"/>
      <c r="D21" s="9">
        <v>17675657428</v>
      </c>
      <c r="F21" s="9">
        <v>17412078232</v>
      </c>
      <c r="H21" s="9">
        <v>34821380000</v>
      </c>
      <c r="J21" s="9">
        <f t="shared" si="0"/>
        <v>266355660</v>
      </c>
      <c r="L21" s="10">
        <v>6.5413970990732106E-4</v>
      </c>
    </row>
    <row r="22" spans="1:12" ht="18.75">
      <c r="A22" s="21" t="s">
        <v>170</v>
      </c>
      <c r="B22" s="21"/>
      <c r="D22" s="9">
        <v>546883036</v>
      </c>
      <c r="F22" s="9">
        <v>227702672</v>
      </c>
      <c r="H22" s="9">
        <v>0</v>
      </c>
      <c r="J22" s="9">
        <f t="shared" si="0"/>
        <v>774585708</v>
      </c>
      <c r="L22" s="10">
        <v>1.9022958638441434E-3</v>
      </c>
    </row>
    <row r="23" spans="1:12" ht="18.75">
      <c r="A23" s="21" t="s">
        <v>169</v>
      </c>
      <c r="B23" s="21"/>
      <c r="D23" s="9">
        <v>80495799</v>
      </c>
      <c r="F23" s="9">
        <v>340392</v>
      </c>
      <c r="H23" s="9">
        <v>0</v>
      </c>
      <c r="J23" s="9">
        <f t="shared" si="0"/>
        <v>80836191</v>
      </c>
      <c r="L23" s="10">
        <v>1.9852464381929334E-4</v>
      </c>
    </row>
    <row r="24" spans="1:12" ht="18.75">
      <c r="A24" s="21" t="s">
        <v>181</v>
      </c>
      <c r="B24" s="21"/>
      <c r="D24" s="9">
        <v>5200330</v>
      </c>
      <c r="F24" s="9">
        <v>103060131280</v>
      </c>
      <c r="H24" s="9">
        <v>103000350000</v>
      </c>
      <c r="J24" s="9">
        <f t="shared" si="0"/>
        <v>64981610</v>
      </c>
      <c r="L24" s="10">
        <v>1.5958756616889867E-4</v>
      </c>
    </row>
    <row r="25" spans="1:12" ht="18.75">
      <c r="A25" s="21" t="s">
        <v>179</v>
      </c>
      <c r="B25" s="21"/>
      <c r="D25" s="9">
        <v>19041621114</v>
      </c>
      <c r="F25" s="9">
        <v>4786932194168</v>
      </c>
      <c r="H25" s="9">
        <v>4803782083000</v>
      </c>
      <c r="J25" s="9">
        <f t="shared" si="0"/>
        <v>2191732282</v>
      </c>
      <c r="L25" s="10">
        <v>5.3826493461486451E-3</v>
      </c>
    </row>
    <row r="26" spans="1:12" ht="18.75">
      <c r="A26" s="21" t="s">
        <v>172</v>
      </c>
      <c r="B26" s="21"/>
      <c r="D26" s="9">
        <v>32224548996</v>
      </c>
      <c r="F26" s="9">
        <v>6784468052018</v>
      </c>
      <c r="H26" s="9">
        <v>6815582678136</v>
      </c>
      <c r="J26" s="9">
        <f t="shared" si="0"/>
        <v>1109922878</v>
      </c>
      <c r="L26" s="10">
        <v>2.7258464469439806E-3</v>
      </c>
    </row>
    <row r="27" spans="1:12" ht="18.75">
      <c r="A27" s="21" t="s">
        <v>180</v>
      </c>
      <c r="B27" s="21"/>
      <c r="D27" s="9">
        <v>12702431767</v>
      </c>
      <c r="F27" s="9">
        <v>63486310101</v>
      </c>
      <c r="H27" s="9">
        <v>76187258000</v>
      </c>
      <c r="J27" s="9">
        <f t="shared" si="0"/>
        <v>1483868</v>
      </c>
      <c r="L27" s="10">
        <v>3.6442138419763888E-6</v>
      </c>
    </row>
    <row r="28" spans="1:12" ht="18.75">
      <c r="A28" s="21" t="s">
        <v>175</v>
      </c>
      <c r="B28" s="21"/>
      <c r="D28" s="9">
        <v>6584694499</v>
      </c>
      <c r="F28" s="9">
        <v>94733560952</v>
      </c>
      <c r="H28" s="9">
        <v>101313375000</v>
      </c>
      <c r="J28" s="9">
        <f t="shared" si="0"/>
        <v>4880451</v>
      </c>
      <c r="L28" s="10">
        <v>1.1985841792725167E-5</v>
      </c>
    </row>
    <row r="29" spans="1:12" ht="21.75" customHeight="1">
      <c r="A29" s="33" t="s">
        <v>29</v>
      </c>
      <c r="B29" s="33"/>
      <c r="D29" s="16">
        <f>SUM(D9:D28)</f>
        <v>15932672806910</v>
      </c>
      <c r="F29" s="16">
        <f>SUM(F9:F28)</f>
        <v>36740216204832</v>
      </c>
      <c r="H29" s="16">
        <f>SUM(H9:H28)</f>
        <v>32792400200550</v>
      </c>
      <c r="J29" s="16">
        <f>SUM(J9:J28)</f>
        <v>19880488811192</v>
      </c>
      <c r="L29" s="17">
        <f>SUM(L9:L28)</f>
        <v>48.824256949406951</v>
      </c>
    </row>
    <row r="32" spans="1:12" ht="18.75">
      <c r="D32" s="9"/>
      <c r="F32" s="9"/>
      <c r="H32" s="9"/>
      <c r="J32" s="9"/>
    </row>
    <row r="33" spans="4:12">
      <c r="J33" s="26"/>
    </row>
    <row r="34" spans="4:12">
      <c r="D34" s="26"/>
      <c r="F34" s="26"/>
      <c r="H34" s="26"/>
      <c r="J34" s="26"/>
    </row>
    <row r="35" spans="4:12">
      <c r="D35" s="26"/>
      <c r="F35" s="26"/>
      <c r="H35" s="26"/>
      <c r="J35" s="26"/>
    </row>
    <row r="36" spans="4:12">
      <c r="L36" s="26"/>
    </row>
    <row r="37" spans="4:12">
      <c r="F37" s="26"/>
      <c r="H37" s="26"/>
    </row>
  </sheetData>
  <sortState xmlns:xlrd2="http://schemas.microsoft.com/office/spreadsheetml/2017/richdata2" ref="A9:L28">
    <sortCondition ref="A9:A28"/>
  </sortState>
  <mergeCells count="6">
    <mergeCell ref="A29:B2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rightToLeft="1" workbookViewId="0">
      <selection activeCell="J20" sqref="J20"/>
    </sheetView>
  </sheetViews>
  <sheetFormatPr defaultRowHeight="12.75"/>
  <cols>
    <col min="1" max="1" width="3.7109375" customWidth="1"/>
    <col min="2" max="2" width="55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>
      <c r="A2" s="27" t="s">
        <v>188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/>
    <row r="5" spans="1:10" ht="29.1" customHeight="1">
      <c r="A5" s="1" t="s">
        <v>189</v>
      </c>
      <c r="B5" s="38" t="s">
        <v>190</v>
      </c>
      <c r="C5" s="38"/>
      <c r="D5" s="38"/>
      <c r="E5" s="38"/>
      <c r="F5" s="38"/>
      <c r="G5" s="38"/>
      <c r="H5" s="38"/>
      <c r="I5" s="38"/>
      <c r="J5" s="38"/>
    </row>
    <row r="6" spans="1:10" ht="14.45" customHeight="1"/>
    <row r="7" spans="1:10" ht="14.45" customHeight="1">
      <c r="A7" s="34" t="s">
        <v>191</v>
      </c>
      <c r="B7" s="34"/>
      <c r="D7" s="2" t="s">
        <v>192</v>
      </c>
      <c r="F7" s="2" t="s">
        <v>165</v>
      </c>
      <c r="H7" s="2" t="s">
        <v>193</v>
      </c>
      <c r="J7" s="2" t="s">
        <v>194</v>
      </c>
    </row>
    <row r="8" spans="1:10" ht="21.75" customHeight="1">
      <c r="A8" s="35" t="s">
        <v>195</v>
      </c>
      <c r="B8" s="35"/>
      <c r="D8" s="5" t="s">
        <v>196</v>
      </c>
      <c r="F8" s="6">
        <f>'درآمد سرمایه گذاری در سهام'!J24</f>
        <v>-18878814320</v>
      </c>
      <c r="H8" s="7">
        <f>F8/$F$13*100</f>
        <v>-2.0430162250570221</v>
      </c>
      <c r="J8" s="7">
        <v>-4.6364256433217822E-2</v>
      </c>
    </row>
    <row r="9" spans="1:10" ht="21.75" customHeight="1">
      <c r="A9" s="29" t="s">
        <v>197</v>
      </c>
      <c r="B9" s="29"/>
      <c r="D9" s="8" t="s">
        <v>198</v>
      </c>
      <c r="F9" s="9">
        <f>'درآمد سرمایه گذاری در صندوق'!J30</f>
        <v>30059949827</v>
      </c>
      <c r="H9" s="10">
        <f t="shared" ref="H9:H12" si="0">F9/$F$13*100</f>
        <v>3.2530096530427142</v>
      </c>
      <c r="J9" s="10">
        <v>7.3823874663156805E-2</v>
      </c>
    </row>
    <row r="10" spans="1:10" ht="21.75" customHeight="1">
      <c r="A10" s="29" t="s">
        <v>199</v>
      </c>
      <c r="B10" s="29"/>
      <c r="D10" s="8" t="s">
        <v>200</v>
      </c>
      <c r="F10" s="9">
        <f>'درآمد سرمایه گذاری در اوراق به'!J38</f>
        <v>466398635029</v>
      </c>
      <c r="H10" s="10">
        <f t="shared" si="0"/>
        <v>50.472448245822633</v>
      </c>
      <c r="J10" s="10">
        <v>1.1454228823935657</v>
      </c>
    </row>
    <row r="11" spans="1:10" ht="21.75" customHeight="1">
      <c r="A11" s="29" t="s">
        <v>201</v>
      </c>
      <c r="B11" s="29"/>
      <c r="D11" s="8" t="s">
        <v>202</v>
      </c>
      <c r="F11" s="9">
        <f>'درآمد سپرده بانکی'!D28</f>
        <v>446471092836</v>
      </c>
      <c r="H11" s="10">
        <f t="shared" si="0"/>
        <v>48.315941415694155</v>
      </c>
      <c r="J11" s="10">
        <v>1.0964830676012127</v>
      </c>
    </row>
    <row r="12" spans="1:10" ht="21.75" customHeight="1">
      <c r="A12" s="31" t="s">
        <v>203</v>
      </c>
      <c r="B12" s="31"/>
      <c r="D12" s="11" t="s">
        <v>204</v>
      </c>
      <c r="F12" s="13">
        <f>'سایر درآمدها'!D11</f>
        <v>14941317</v>
      </c>
      <c r="H12" s="14">
        <f t="shared" si="0"/>
        <v>1.6169104975190152E-3</v>
      </c>
      <c r="J12" s="14">
        <v>3.6694203412134458E-5</v>
      </c>
    </row>
    <row r="13" spans="1:10" ht="21.75" customHeight="1">
      <c r="A13" s="33" t="s">
        <v>29</v>
      </c>
      <c r="B13" s="33"/>
      <c r="D13" s="16"/>
      <c r="F13" s="16">
        <f>SUM(F8:F12)</f>
        <v>924065804689</v>
      </c>
      <c r="H13" s="17">
        <f>SUM(H8:H12)</f>
        <v>100</v>
      </c>
      <c r="J13" s="17">
        <f>SUM(J8:J12)</f>
        <v>2.2694022624281298</v>
      </c>
    </row>
    <row r="17" spans="6:6">
      <c r="F17" s="26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35"/>
  <sheetViews>
    <sheetView rightToLeft="1" workbookViewId="0">
      <selection activeCell="V9" sqref="V9"/>
    </sheetView>
  </sheetViews>
  <sheetFormatPr defaultRowHeight="12.75"/>
  <cols>
    <col min="1" max="1" width="11.140625" customWidth="1"/>
    <col min="2" max="2" width="18.140625" customWidth="1"/>
    <col min="3" max="3" width="1.28515625" customWidth="1"/>
    <col min="4" max="4" width="17.42578125" bestFit="1" customWidth="1"/>
    <col min="5" max="5" width="1.28515625" customWidth="1"/>
    <col min="6" max="6" width="15.85546875" bestFit="1" customWidth="1"/>
    <col min="7" max="7" width="1.28515625" customWidth="1"/>
    <col min="8" max="8" width="14.710937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5.42578125" bestFit="1" customWidth="1"/>
    <col min="17" max="17" width="1.28515625" customWidth="1"/>
    <col min="18" max="18" width="14.85546875" bestFit="1" customWidth="1"/>
    <col min="19" max="19" width="1.28515625" customWidth="1"/>
    <col min="20" max="20" width="14.8554687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ht="21.75" customHeight="1">
      <c r="A2" s="56" t="s">
        <v>188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ht="21.75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2" ht="14.45" customHeight="1"/>
    <row r="5" spans="1:22" ht="14.45" customHeight="1">
      <c r="A5" s="1" t="s">
        <v>205</v>
      </c>
      <c r="B5" s="57" t="s">
        <v>206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</row>
    <row r="6" spans="1:22" ht="14.45" customHeight="1">
      <c r="D6" s="55" t="s">
        <v>207</v>
      </c>
      <c r="E6" s="55"/>
      <c r="F6" s="55"/>
      <c r="G6" s="55"/>
      <c r="H6" s="55"/>
      <c r="I6" s="55"/>
      <c r="J6" s="55"/>
      <c r="K6" s="55"/>
      <c r="L6" s="55"/>
      <c r="N6" s="55" t="s">
        <v>208</v>
      </c>
      <c r="O6" s="55"/>
      <c r="P6" s="55"/>
      <c r="Q6" s="55"/>
      <c r="R6" s="55"/>
      <c r="S6" s="55"/>
      <c r="T6" s="55"/>
      <c r="U6" s="55"/>
      <c r="V6" s="55"/>
    </row>
    <row r="7" spans="1:22" ht="14.45" customHeight="1">
      <c r="D7" s="3"/>
      <c r="E7" s="3"/>
      <c r="F7" s="3"/>
      <c r="G7" s="3"/>
      <c r="H7" s="3"/>
      <c r="I7" s="3"/>
      <c r="J7" s="58" t="s">
        <v>29</v>
      </c>
      <c r="K7" s="58"/>
      <c r="L7" s="58"/>
      <c r="N7" s="3"/>
      <c r="O7" s="3"/>
      <c r="P7" s="3"/>
      <c r="Q7" s="3"/>
      <c r="R7" s="3"/>
      <c r="S7" s="3"/>
      <c r="T7" s="58" t="s">
        <v>29</v>
      </c>
      <c r="U7" s="58"/>
      <c r="V7" s="58"/>
    </row>
    <row r="8" spans="1:22" ht="14.45" customHeight="1">
      <c r="A8" s="22" t="s">
        <v>209</v>
      </c>
      <c r="B8" s="22"/>
      <c r="D8" s="2" t="s">
        <v>210</v>
      </c>
      <c r="F8" s="2" t="s">
        <v>211</v>
      </c>
      <c r="H8" s="2" t="s">
        <v>212</v>
      </c>
      <c r="J8" s="4" t="s">
        <v>165</v>
      </c>
      <c r="K8" s="3"/>
      <c r="L8" s="4" t="s">
        <v>193</v>
      </c>
      <c r="N8" s="2" t="s">
        <v>210</v>
      </c>
      <c r="P8" s="22" t="s">
        <v>211</v>
      </c>
      <c r="R8" s="2" t="s">
        <v>212</v>
      </c>
      <c r="T8" s="4" t="s">
        <v>165</v>
      </c>
      <c r="U8" s="3"/>
      <c r="V8" s="4" t="s">
        <v>193</v>
      </c>
    </row>
    <row r="9" spans="1:22" ht="21.75" customHeight="1">
      <c r="A9" s="23" t="s">
        <v>21</v>
      </c>
      <c r="B9" s="23"/>
      <c r="D9" s="6">
        <v>3426705882</v>
      </c>
      <c r="F9" s="6">
        <v>-10698463125</v>
      </c>
      <c r="H9" s="6">
        <v>0</v>
      </c>
      <c r="J9" s="6">
        <v>-7271757243</v>
      </c>
      <c r="L9" s="7">
        <f>J9/درآمد!$F$13*100</f>
        <v>-0.7869306716145994</v>
      </c>
      <c r="N9" s="6">
        <v>3426705882</v>
      </c>
      <c r="P9" s="50">
        <v>10820234252</v>
      </c>
      <c r="R9" s="6">
        <v>6659982300</v>
      </c>
      <c r="T9" s="6">
        <v>20906922434</v>
      </c>
      <c r="V9" s="7">
        <v>0.62</v>
      </c>
    </row>
    <row r="10" spans="1:22" ht="21.75" customHeight="1">
      <c r="A10" s="21" t="s">
        <v>19</v>
      </c>
      <c r="B10" s="21"/>
      <c r="D10" s="9">
        <v>360705882</v>
      </c>
      <c r="F10" s="9">
        <v>-3026882250</v>
      </c>
      <c r="H10" s="9">
        <v>0</v>
      </c>
      <c r="J10" s="9">
        <v>-2666176368</v>
      </c>
      <c r="L10" s="10">
        <f>J10/درآمد!$F$13*100</f>
        <v>-0.28852667791308628</v>
      </c>
      <c r="N10" s="9">
        <v>360705882</v>
      </c>
      <c r="P10" s="51">
        <v>3200840998</v>
      </c>
      <c r="R10" s="9">
        <v>3152795318</v>
      </c>
      <c r="T10" s="9">
        <v>6714342198</v>
      </c>
      <c r="V10" s="10">
        <v>0.2</v>
      </c>
    </row>
    <row r="11" spans="1:22" ht="21.75" customHeight="1">
      <c r="A11" s="21" t="s">
        <v>28</v>
      </c>
      <c r="B11" s="21"/>
      <c r="D11" s="9">
        <v>0</v>
      </c>
      <c r="F11" s="9">
        <v>243840397</v>
      </c>
      <c r="H11" s="9">
        <v>0</v>
      </c>
      <c r="J11" s="9">
        <v>243840397</v>
      </c>
      <c r="L11" s="10">
        <f>J11/درآمد!$F$13*100</f>
        <v>2.6387774091701829E-2</v>
      </c>
      <c r="N11" s="9">
        <v>0</v>
      </c>
      <c r="P11" s="51">
        <v>243840397</v>
      </c>
      <c r="R11" s="9">
        <v>0</v>
      </c>
      <c r="T11" s="9">
        <v>243840397</v>
      </c>
      <c r="V11" s="10">
        <v>0.01</v>
      </c>
    </row>
    <row r="12" spans="1:22" ht="21.75" customHeight="1">
      <c r="A12" s="21" t="s">
        <v>213</v>
      </c>
      <c r="B12" s="21"/>
      <c r="D12" s="9">
        <v>0</v>
      </c>
      <c r="F12" s="9">
        <v>0</v>
      </c>
      <c r="H12" s="9">
        <v>0</v>
      </c>
      <c r="J12" s="9">
        <v>0</v>
      </c>
      <c r="L12" s="10">
        <f>J12/درآمد!$F$13*100</f>
        <v>0</v>
      </c>
      <c r="N12" s="9">
        <v>0</v>
      </c>
      <c r="P12" s="51">
        <v>0</v>
      </c>
      <c r="R12" s="9">
        <v>12325260315</v>
      </c>
      <c r="T12" s="9">
        <v>12325260315</v>
      </c>
      <c r="V12" s="10">
        <v>0.37</v>
      </c>
    </row>
    <row r="13" spans="1:22" ht="21.75" customHeight="1">
      <c r="A13" s="21" t="s">
        <v>214</v>
      </c>
      <c r="B13" s="21"/>
      <c r="D13" s="9">
        <v>0</v>
      </c>
      <c r="F13" s="9">
        <v>0</v>
      </c>
      <c r="H13" s="9">
        <v>0</v>
      </c>
      <c r="J13" s="9">
        <v>0</v>
      </c>
      <c r="L13" s="10">
        <f>J13/درآمد!$F$13*100</f>
        <v>0</v>
      </c>
      <c r="N13" s="9">
        <v>0</v>
      </c>
      <c r="P13" s="51">
        <v>0</v>
      </c>
      <c r="R13" s="9">
        <v>3204526388</v>
      </c>
      <c r="T13" s="9">
        <v>3204526388</v>
      </c>
      <c r="V13" s="10">
        <v>0.09</v>
      </c>
    </row>
    <row r="14" spans="1:22" ht="21.75" customHeight="1">
      <c r="A14" s="54" t="s">
        <v>26</v>
      </c>
      <c r="B14" s="54"/>
      <c r="D14" s="44">
        <v>0</v>
      </c>
      <c r="F14" s="44">
        <v>0</v>
      </c>
      <c r="H14" s="44">
        <v>241753003</v>
      </c>
      <c r="J14" s="44">
        <v>241753003</v>
      </c>
      <c r="L14" s="48">
        <f>J14/درآمد!$F$13*100</f>
        <v>2.6161881737563428E-2</v>
      </c>
      <c r="N14" s="44">
        <v>1482950423</v>
      </c>
      <c r="P14" s="53">
        <v>0</v>
      </c>
      <c r="R14" s="44">
        <v>241753003</v>
      </c>
      <c r="T14" s="44">
        <v>1724703426</v>
      </c>
      <c r="V14" s="48">
        <v>0.05</v>
      </c>
    </row>
    <row r="15" spans="1:22" ht="21.75" customHeight="1">
      <c r="A15" s="21" t="s">
        <v>217</v>
      </c>
      <c r="B15" s="21"/>
      <c r="D15" s="9">
        <v>0</v>
      </c>
      <c r="F15" s="9">
        <v>0</v>
      </c>
      <c r="H15" s="9">
        <v>0</v>
      </c>
      <c r="J15" s="9">
        <v>0</v>
      </c>
      <c r="L15" s="10">
        <f>J15/درآمد!$F$13*100</f>
        <v>0</v>
      </c>
      <c r="N15" s="9">
        <v>0</v>
      </c>
      <c r="P15" s="51">
        <v>0</v>
      </c>
      <c r="R15" s="9">
        <v>407398054</v>
      </c>
      <c r="T15" s="9">
        <v>407398054</v>
      </c>
      <c r="V15" s="10">
        <v>0.01</v>
      </c>
    </row>
    <row r="16" spans="1:22" ht="21.75" customHeight="1">
      <c r="A16" s="21" t="s">
        <v>215</v>
      </c>
      <c r="B16" s="21"/>
      <c r="D16" s="9">
        <v>0</v>
      </c>
      <c r="F16" s="9">
        <v>-823073400</v>
      </c>
      <c r="H16" s="9">
        <v>0</v>
      </c>
      <c r="J16" s="9">
        <v>0</v>
      </c>
      <c r="L16" s="10">
        <f>J16/درآمد!$F$13*100</f>
        <v>0</v>
      </c>
      <c r="N16" s="9">
        <v>0</v>
      </c>
      <c r="P16" s="51">
        <v>0</v>
      </c>
      <c r="R16" s="9">
        <v>54216130</v>
      </c>
      <c r="T16" s="9">
        <v>54216130</v>
      </c>
      <c r="V16" s="10">
        <v>0</v>
      </c>
    </row>
    <row r="17" spans="1:22" ht="21.75" customHeight="1">
      <c r="A17" s="21" t="s">
        <v>216</v>
      </c>
      <c r="B17" s="21"/>
      <c r="D17" s="9">
        <v>0</v>
      </c>
      <c r="F17" s="9">
        <v>0</v>
      </c>
      <c r="H17" s="9">
        <v>0</v>
      </c>
      <c r="J17" s="9">
        <v>0</v>
      </c>
      <c r="L17" s="10">
        <f>J17/درآمد!$F$13*100</f>
        <v>0</v>
      </c>
      <c r="N17" s="9">
        <v>0</v>
      </c>
      <c r="P17" s="51">
        <v>0</v>
      </c>
      <c r="R17" s="9">
        <v>-751903539</v>
      </c>
      <c r="T17" s="9">
        <v>-751903539</v>
      </c>
      <c r="V17" s="10">
        <v>-0.02</v>
      </c>
    </row>
    <row r="18" spans="1:22" ht="21.75" customHeight="1">
      <c r="A18" s="21" t="s">
        <v>24</v>
      </c>
      <c r="B18" s="21"/>
      <c r="D18" s="9">
        <v>0</v>
      </c>
      <c r="F18" s="9">
        <v>2484130940</v>
      </c>
      <c r="H18" s="9">
        <v>-3889717550</v>
      </c>
      <c r="J18" s="9">
        <v>-3889717550</v>
      </c>
      <c r="L18" s="10">
        <f>J18/درآمد!$F$13*100</f>
        <v>-0.42093512499460017</v>
      </c>
      <c r="N18" s="9">
        <v>2788963008</v>
      </c>
      <c r="P18" s="51">
        <v>0</v>
      </c>
      <c r="R18" s="9">
        <v>-3731503411</v>
      </c>
      <c r="T18" s="9">
        <v>-942540403</v>
      </c>
      <c r="V18" s="10">
        <v>-0.03</v>
      </c>
    </row>
    <row r="19" spans="1:22" ht="21.75" customHeight="1">
      <c r="A19" s="21" t="s">
        <v>22</v>
      </c>
      <c r="B19" s="21"/>
      <c r="D19" s="9">
        <v>0</v>
      </c>
      <c r="F19" s="9">
        <v>-363137849</v>
      </c>
      <c r="H19" s="9">
        <v>0</v>
      </c>
      <c r="J19" s="9">
        <v>-363137848</v>
      </c>
      <c r="L19" s="10">
        <f>J19/درآمد!$F$13*100</f>
        <v>-3.929783421887538E-2</v>
      </c>
      <c r="N19" s="9">
        <v>0</v>
      </c>
      <c r="P19" s="51">
        <v>-64899489</v>
      </c>
      <c r="R19" s="9">
        <v>0</v>
      </c>
      <c r="T19" s="9">
        <v>-64899488</v>
      </c>
      <c r="V19" s="10">
        <v>0</v>
      </c>
    </row>
    <row r="20" spans="1:22" ht="21.75" customHeight="1">
      <c r="A20" s="54" t="s">
        <v>20</v>
      </c>
      <c r="B20" s="54"/>
      <c r="D20" s="44">
        <v>0</v>
      </c>
      <c r="F20" s="44">
        <v>0</v>
      </c>
      <c r="H20" s="44">
        <v>0</v>
      </c>
      <c r="J20" s="44">
        <v>0</v>
      </c>
      <c r="L20" s="48">
        <f>J20/درآمد!$F$13*100</f>
        <v>0</v>
      </c>
      <c r="N20" s="44">
        <v>0</v>
      </c>
      <c r="P20" s="51">
        <v>-186676021</v>
      </c>
      <c r="R20" s="44">
        <v>0</v>
      </c>
      <c r="T20" s="44">
        <v>-186676021</v>
      </c>
      <c r="V20" s="48">
        <v>-0.01</v>
      </c>
    </row>
    <row r="21" spans="1:22" ht="21.75" customHeight="1">
      <c r="A21" s="21" t="s">
        <v>27</v>
      </c>
      <c r="B21" s="21"/>
      <c r="D21" s="9">
        <v>0</v>
      </c>
      <c r="F21" s="9">
        <v>1489938529</v>
      </c>
      <c r="H21" s="9">
        <v>-1420354795</v>
      </c>
      <c r="J21" s="9">
        <v>69583734</v>
      </c>
      <c r="L21" s="10">
        <f>J21/درآمد!$F$13*100</f>
        <v>7.5301708652035695E-3</v>
      </c>
      <c r="N21" s="9">
        <v>0</v>
      </c>
      <c r="P21" s="51">
        <v>-502136688</v>
      </c>
      <c r="R21" s="9">
        <v>2612072961</v>
      </c>
      <c r="T21" s="9">
        <v>2109936274</v>
      </c>
      <c r="V21" s="10">
        <v>0.06</v>
      </c>
    </row>
    <row r="22" spans="1:22" ht="21.75" customHeight="1">
      <c r="A22" s="54" t="s">
        <v>23</v>
      </c>
      <c r="B22" s="54"/>
      <c r="D22" s="44">
        <v>0</v>
      </c>
      <c r="F22" s="44">
        <v>-612336952</v>
      </c>
      <c r="H22" s="44">
        <v>-2604108197</v>
      </c>
      <c r="J22" s="44">
        <v>-3216445148</v>
      </c>
      <c r="L22" s="48">
        <f>J22/درآمد!$F$13*100</f>
        <v>-0.3480753352930871</v>
      </c>
      <c r="N22" s="44">
        <v>0</v>
      </c>
      <c r="P22" s="51">
        <v>-4444137079</v>
      </c>
      <c r="R22" s="44">
        <v>-2604108197</v>
      </c>
      <c r="T22" s="44">
        <v>-7048245275</v>
      </c>
      <c r="V22" s="48">
        <v>-0.21</v>
      </c>
    </row>
    <row r="23" spans="1:22" ht="21.75" customHeight="1">
      <c r="A23" s="20" t="s">
        <v>25</v>
      </c>
      <c r="B23" s="20"/>
      <c r="D23" s="13">
        <v>0</v>
      </c>
      <c r="F23" s="13">
        <v>-2026757298</v>
      </c>
      <c r="H23" s="13">
        <v>0</v>
      </c>
      <c r="J23" s="13">
        <v>-2026757297</v>
      </c>
      <c r="L23" s="14">
        <f>J23/درآمد!$F$13*100</f>
        <v>-0.21933040771724235</v>
      </c>
      <c r="N23" s="13">
        <v>0</v>
      </c>
      <c r="P23" s="51">
        <v>-4511882049</v>
      </c>
      <c r="R23" s="13">
        <v>-3926</v>
      </c>
      <c r="T23" s="13">
        <v>-4511885974</v>
      </c>
      <c r="V23" s="14">
        <v>-0.13</v>
      </c>
    </row>
    <row r="24" spans="1:22" ht="21.75" customHeight="1" thickBot="1">
      <c r="A24" s="59" t="s">
        <v>29</v>
      </c>
      <c r="B24" s="59"/>
      <c r="D24" s="16">
        <f>SUM(D9:D23)</f>
        <v>3787411764</v>
      </c>
      <c r="F24" s="16">
        <f>SUM(F9:F23)</f>
        <v>-13332741008</v>
      </c>
      <c r="H24" s="16">
        <f>SUM(H9:H23)</f>
        <v>-7672427539</v>
      </c>
      <c r="J24" s="16">
        <f>SUM(J9:J23)</f>
        <v>-18878814320</v>
      </c>
      <c r="L24" s="17">
        <f>SUM(L9:L23)</f>
        <v>-2.0430162250570221</v>
      </c>
      <c r="N24" s="16">
        <f>SUM(N9:N23)</f>
        <v>8059325195</v>
      </c>
      <c r="P24" s="16">
        <f>SUM(P9:P23)</f>
        <v>4555184321</v>
      </c>
      <c r="R24" s="16">
        <f>SUM(R9:R23)</f>
        <v>21570485396</v>
      </c>
      <c r="T24" s="16">
        <f>SUM(T9:T23)</f>
        <v>34184994916</v>
      </c>
      <c r="V24" s="17">
        <f>SUM(V9:V23)</f>
        <v>1.0100000000000002</v>
      </c>
    </row>
    <row r="25" spans="1:22" ht="13.5" thickTop="1"/>
    <row r="28" spans="1:22">
      <c r="D28" s="26"/>
      <c r="F28" s="26"/>
    </row>
    <row r="30" spans="1:22">
      <c r="F30" s="26"/>
    </row>
    <row r="33" spans="6:6">
      <c r="F33" s="26"/>
    </row>
    <row r="34" spans="6:6">
      <c r="F34" s="26"/>
    </row>
    <row r="35" spans="6:6">
      <c r="F35" s="26"/>
    </row>
  </sheetData>
  <sortState xmlns:xlrd2="http://schemas.microsoft.com/office/spreadsheetml/2017/richdata2" ref="A9:V23">
    <sortCondition descending="1" ref="P9:P23"/>
  </sortState>
  <mergeCells count="2"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9"/>
  <sheetViews>
    <sheetView rightToLeft="1" workbookViewId="0">
      <selection activeCell="W31" sqref="W31"/>
    </sheetView>
  </sheetViews>
  <sheetFormatPr defaultRowHeight="12.75"/>
  <cols>
    <col min="1" max="1" width="6.42578125" bestFit="1" customWidth="1"/>
    <col min="2" max="2" width="30.5703125" customWidth="1"/>
    <col min="3" max="3" width="1.28515625" hidden="1" customWidth="1"/>
    <col min="4" max="4" width="16.28515625" hidden="1" customWidth="1"/>
    <col min="5" max="5" width="1.28515625" customWidth="1"/>
    <col min="6" max="6" width="19.28515625" bestFit="1" customWidth="1"/>
    <col min="7" max="7" width="1.28515625" customWidth="1"/>
    <col min="8" max="8" width="15" bestFit="1" customWidth="1"/>
    <col min="9" max="9" width="1.28515625" customWidth="1"/>
    <col min="10" max="10" width="15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hidden="1" customWidth="1"/>
    <col min="15" max="15" width="1.28515625" hidden="1" customWidth="1"/>
    <col min="16" max="16" width="1.28515625" customWidth="1"/>
    <col min="17" max="17" width="16.140625" bestFit="1" customWidth="1"/>
    <col min="18" max="18" width="1.28515625" customWidth="1"/>
    <col min="19" max="19" width="15.8554687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>
      <c r="A2" s="27" t="s">
        <v>188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/>
    <row r="5" spans="1:23" ht="14.45" customHeight="1">
      <c r="A5" s="1" t="s">
        <v>218</v>
      </c>
      <c r="B5" s="38" t="s">
        <v>219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4.45" customHeight="1">
      <c r="D6" s="34" t="s">
        <v>207</v>
      </c>
      <c r="E6" s="34"/>
      <c r="F6" s="34"/>
      <c r="G6" s="34"/>
      <c r="H6" s="34"/>
      <c r="I6" s="34"/>
      <c r="J6" s="34"/>
      <c r="K6" s="34"/>
      <c r="L6" s="34"/>
      <c r="N6" s="34" t="s">
        <v>208</v>
      </c>
      <c r="O6" s="34"/>
      <c r="P6" s="34"/>
      <c r="Q6" s="34"/>
      <c r="R6" s="34"/>
      <c r="S6" s="34"/>
      <c r="T6" s="34"/>
      <c r="U6" s="34"/>
      <c r="V6" s="34"/>
      <c r="W6" s="34"/>
    </row>
    <row r="7" spans="1:23" ht="14.45" customHeight="1">
      <c r="D7" s="3"/>
      <c r="E7" s="3"/>
      <c r="F7" s="3"/>
      <c r="G7" s="3"/>
      <c r="H7" s="3"/>
      <c r="I7" s="3"/>
      <c r="J7" s="37" t="s">
        <v>29</v>
      </c>
      <c r="K7" s="37"/>
      <c r="L7" s="37"/>
      <c r="N7" s="3"/>
      <c r="O7" s="3"/>
      <c r="P7" s="3"/>
      <c r="Q7" s="3"/>
      <c r="R7" s="3"/>
      <c r="S7" s="3"/>
      <c r="T7" s="3"/>
      <c r="U7" s="37" t="s">
        <v>29</v>
      </c>
      <c r="V7" s="37"/>
      <c r="W7" s="37"/>
    </row>
    <row r="8" spans="1:23" ht="14.45" customHeight="1">
      <c r="A8" s="34" t="s">
        <v>36</v>
      </c>
      <c r="B8" s="34"/>
      <c r="D8" s="2" t="s">
        <v>220</v>
      </c>
      <c r="F8" s="2" t="s">
        <v>211</v>
      </c>
      <c r="H8" s="2" t="s">
        <v>212</v>
      </c>
      <c r="J8" s="4" t="s">
        <v>165</v>
      </c>
      <c r="K8" s="3"/>
      <c r="L8" s="4" t="s">
        <v>193</v>
      </c>
      <c r="N8" s="2" t="s">
        <v>220</v>
      </c>
      <c r="P8" s="34" t="s">
        <v>211</v>
      </c>
      <c r="Q8" s="34"/>
      <c r="S8" s="2" t="s">
        <v>212</v>
      </c>
      <c r="U8" s="4" t="s">
        <v>165</v>
      </c>
      <c r="V8" s="3"/>
      <c r="W8" s="4" t="s">
        <v>193</v>
      </c>
    </row>
    <row r="9" spans="1:23" ht="21.75" customHeight="1">
      <c r="A9" s="23" t="s">
        <v>45</v>
      </c>
      <c r="B9" s="23"/>
      <c r="D9" s="6">
        <v>0</v>
      </c>
      <c r="F9" s="6">
        <v>30289664691</v>
      </c>
      <c r="H9" s="6">
        <v>0</v>
      </c>
      <c r="J9" s="6">
        <v>30289664691</v>
      </c>
      <c r="L9" s="7">
        <f>J9/درآمد!$F$13*100</f>
        <v>3.2778687986613866</v>
      </c>
      <c r="N9" s="6">
        <v>0</v>
      </c>
      <c r="P9" s="50">
        <v>86678461584</v>
      </c>
      <c r="Q9" s="50">
        <f>VLOOKUP(A9,'درآمد ناشی از تغییر قیمت اوراق'!$A$8:$Q$62,17,0)</f>
        <v>86678461584</v>
      </c>
      <c r="S9" s="6">
        <v>0</v>
      </c>
      <c r="U9" s="6">
        <v>86678461584</v>
      </c>
      <c r="W9" s="7">
        <v>2.57</v>
      </c>
    </row>
    <row r="10" spans="1:23" ht="21.75" customHeight="1">
      <c r="A10" s="21" t="s">
        <v>43</v>
      </c>
      <c r="B10" s="21"/>
      <c r="D10" s="9">
        <v>0</v>
      </c>
      <c r="F10" s="9">
        <v>10993182998</v>
      </c>
      <c r="H10" s="9">
        <v>8927309157</v>
      </c>
      <c r="J10" s="9">
        <v>19920492155</v>
      </c>
      <c r="L10" s="10">
        <f>J10/درآمد!$F$13*100</f>
        <v>2.1557438933371595</v>
      </c>
      <c r="N10" s="9">
        <v>0</v>
      </c>
      <c r="P10" s="51">
        <v>44104936867</v>
      </c>
      <c r="Q10" s="51">
        <f>VLOOKUP(A10,'درآمد ناشی از تغییر قیمت اوراق'!$A$8:$Q$62,17,0)</f>
        <v>44104936867</v>
      </c>
      <c r="S10" s="9">
        <v>22761227533</v>
      </c>
      <c r="U10" s="9">
        <v>66866164400</v>
      </c>
      <c r="W10" s="10">
        <v>1.98</v>
      </c>
    </row>
    <row r="11" spans="1:23" ht="21.75" customHeight="1">
      <c r="A11" s="21" t="s">
        <v>41</v>
      </c>
      <c r="B11" s="21"/>
      <c r="D11" s="9">
        <v>0</v>
      </c>
      <c r="F11" s="9">
        <v>6649165321</v>
      </c>
      <c r="H11" s="9">
        <v>27189930822</v>
      </c>
      <c r="J11" s="9">
        <v>33839096143</v>
      </c>
      <c r="L11" s="10">
        <f>J11/درآمد!$F$13*100</f>
        <v>3.6619790464369313</v>
      </c>
      <c r="N11" s="9">
        <v>0</v>
      </c>
      <c r="P11" s="51">
        <v>105894138560</v>
      </c>
      <c r="Q11" s="51">
        <f>VLOOKUP(A11,'درآمد ناشی از تغییر قیمت اوراق'!$A$8:$Q$62,17,0)</f>
        <v>105894138560</v>
      </c>
      <c r="S11" s="9">
        <v>39677359484</v>
      </c>
      <c r="U11" s="9">
        <v>145571498044</v>
      </c>
      <c r="W11" s="10">
        <v>4.3099999999999996</v>
      </c>
    </row>
    <row r="12" spans="1:23" ht="21.75" customHeight="1">
      <c r="A12" s="21" t="s">
        <v>49</v>
      </c>
      <c r="B12" s="21"/>
      <c r="D12" s="9">
        <v>0</v>
      </c>
      <c r="F12" s="9">
        <v>2598278250</v>
      </c>
      <c r="H12" s="9">
        <v>0</v>
      </c>
      <c r="J12" s="9">
        <v>2598278250</v>
      </c>
      <c r="L12" s="10">
        <f>J12/درآمد!$F$13*100</f>
        <v>0.28117892003096756</v>
      </c>
      <c r="N12" s="9">
        <v>0</v>
      </c>
      <c r="P12" s="51">
        <v>108471725</v>
      </c>
      <c r="Q12" s="51">
        <f>VLOOKUP(A12,'درآمد ناشی از تغییر قیمت اوراق'!$A$8:$Q$62,17,0)</f>
        <v>108471725</v>
      </c>
      <c r="S12" s="9">
        <v>-5886180486</v>
      </c>
      <c r="U12" s="9">
        <v>-5777708761</v>
      </c>
      <c r="W12" s="10">
        <v>-0.17</v>
      </c>
    </row>
    <row r="13" spans="1:23" ht="21.75" customHeight="1">
      <c r="A13" s="21" t="s">
        <v>56</v>
      </c>
      <c r="B13" s="21"/>
      <c r="D13" s="9">
        <v>0</v>
      </c>
      <c r="F13" s="9">
        <v>1108096466</v>
      </c>
      <c r="H13" s="9">
        <v>0</v>
      </c>
      <c r="J13" s="9">
        <v>1108096466</v>
      </c>
      <c r="L13" s="10">
        <f>J13/درآمد!$F$13*100</f>
        <v>0.11991531992388102</v>
      </c>
      <c r="N13" s="9">
        <v>0</v>
      </c>
      <c r="P13" s="51">
        <v>1108096466</v>
      </c>
      <c r="Q13" s="51">
        <f>VLOOKUP(A13,'درآمد ناشی از تغییر قیمت اوراق'!$A$8:$Q$62,17,0)</f>
        <v>1108096466</v>
      </c>
      <c r="S13" s="9">
        <v>0</v>
      </c>
      <c r="U13" s="9">
        <v>1108096466</v>
      </c>
      <c r="W13" s="10">
        <v>0.03</v>
      </c>
    </row>
    <row r="14" spans="1:23" ht="21.75" customHeight="1">
      <c r="A14" s="21" t="s">
        <v>44</v>
      </c>
      <c r="B14" s="21"/>
      <c r="D14" s="9">
        <v>0</v>
      </c>
      <c r="F14" s="9">
        <v>79905000</v>
      </c>
      <c r="H14" s="9">
        <v>0</v>
      </c>
      <c r="J14" s="9">
        <v>79905000</v>
      </c>
      <c r="L14" s="10">
        <f>J14/درآمد!$F$13*100</f>
        <v>8.6471114496972992E-3</v>
      </c>
      <c r="N14" s="9">
        <v>0</v>
      </c>
      <c r="P14" s="51">
        <v>9567828194</v>
      </c>
      <c r="Q14" s="51">
        <f>VLOOKUP(A14,'درآمد ناشی از تغییر قیمت اوراق'!$A$8:$Q$62,17,0)</f>
        <v>9567828194</v>
      </c>
      <c r="S14" s="9">
        <v>9180502767</v>
      </c>
      <c r="U14" s="9">
        <v>18748330961</v>
      </c>
      <c r="W14" s="10">
        <v>0.56000000000000005</v>
      </c>
    </row>
    <row r="15" spans="1:23" ht="21.75" customHeight="1">
      <c r="A15" s="21" t="s">
        <v>50</v>
      </c>
      <c r="B15" s="21"/>
      <c r="D15" s="9">
        <v>0</v>
      </c>
      <c r="F15" s="9">
        <v>-734127185</v>
      </c>
      <c r="H15" s="9">
        <v>504450253</v>
      </c>
      <c r="J15" s="9">
        <v>504450253</v>
      </c>
      <c r="L15" s="10">
        <f>J15/درآمد!$F$13*100</f>
        <v>5.4590295457343084E-2</v>
      </c>
      <c r="N15" s="9">
        <v>0</v>
      </c>
      <c r="P15" s="51">
        <v>0</v>
      </c>
      <c r="Q15" s="51">
        <f>VLOOKUP(A15,'درآمد ناشی از تغییر قیمت اوراق'!$A$8:$Q$62,17,0)</f>
        <v>0</v>
      </c>
      <c r="S15" s="9">
        <v>926644310</v>
      </c>
      <c r="U15" s="9">
        <v>926644310</v>
      </c>
      <c r="W15" s="10">
        <v>0.03</v>
      </c>
    </row>
    <row r="16" spans="1:23" ht="21.75" customHeight="1">
      <c r="A16" s="21" t="s">
        <v>51</v>
      </c>
      <c r="B16" s="21"/>
      <c r="D16" s="9">
        <v>0</v>
      </c>
      <c r="F16" s="9">
        <v>-791043679</v>
      </c>
      <c r="H16" s="9">
        <v>-731097702</v>
      </c>
      <c r="J16" s="9">
        <v>-731097702</v>
      </c>
      <c r="L16" s="10">
        <f>J16/درآمد!$F$13*100</f>
        <v>-7.9117493396052618E-2</v>
      </c>
      <c r="N16" s="9">
        <v>0</v>
      </c>
      <c r="P16" s="51">
        <v>0</v>
      </c>
      <c r="Q16" s="51">
        <f>VLOOKUP(A16,'درآمد ناشی از تغییر قیمت اوراق'!$A$8:$Q$62,17,0)</f>
        <v>0</v>
      </c>
      <c r="S16" s="9">
        <v>-731059324</v>
      </c>
      <c r="U16" s="9">
        <v>-731059324</v>
      </c>
      <c r="W16" s="10">
        <v>-0.02</v>
      </c>
    </row>
    <row r="17" spans="1:23" ht="21.75" customHeight="1">
      <c r="A17" s="21" t="s">
        <v>46</v>
      </c>
      <c r="B17" s="21"/>
      <c r="D17" s="9">
        <v>0</v>
      </c>
      <c r="F17" s="9">
        <v>-3938262475</v>
      </c>
      <c r="H17" s="9">
        <v>1950625605</v>
      </c>
      <c r="J17" s="9">
        <v>1950625605</v>
      </c>
      <c r="L17" s="10">
        <f>J17/درآمد!$F$13*100</f>
        <v>0.21109163385355387</v>
      </c>
      <c r="N17" s="9">
        <v>0</v>
      </c>
      <c r="P17" s="51">
        <v>0</v>
      </c>
      <c r="Q17" s="51">
        <f>VLOOKUP(A17,'درآمد ناشی از تغییر قیمت اوراق'!$A$8:$Q$62,17,0)</f>
        <v>0</v>
      </c>
      <c r="S17" s="9">
        <v>3973373748</v>
      </c>
      <c r="U17" s="9">
        <v>3973373748</v>
      </c>
      <c r="W17" s="10">
        <v>0.12</v>
      </c>
    </row>
    <row r="18" spans="1:23" ht="21.75" customHeight="1">
      <c r="A18" s="21" t="s">
        <v>221</v>
      </c>
      <c r="B18" s="21"/>
      <c r="D18" s="9">
        <v>0</v>
      </c>
      <c r="F18" s="9">
        <v>0</v>
      </c>
      <c r="H18" s="9">
        <v>0</v>
      </c>
      <c r="J18" s="9">
        <v>0</v>
      </c>
      <c r="L18" s="10">
        <f>J18/درآمد!$F$13*100</f>
        <v>0</v>
      </c>
      <c r="N18" s="9">
        <v>0</v>
      </c>
      <c r="P18" s="51">
        <v>0</v>
      </c>
      <c r="Q18" s="51">
        <v>0</v>
      </c>
      <c r="S18" s="9">
        <v>1322857987</v>
      </c>
      <c r="U18" s="9">
        <v>1322857987</v>
      </c>
      <c r="W18" s="10">
        <v>0.04</v>
      </c>
    </row>
    <row r="19" spans="1:23" ht="21.75" customHeight="1">
      <c r="A19" s="21" t="s">
        <v>222</v>
      </c>
      <c r="B19" s="21"/>
      <c r="D19" s="9">
        <v>0</v>
      </c>
      <c r="F19" s="9">
        <v>0</v>
      </c>
      <c r="H19" s="9">
        <v>0</v>
      </c>
      <c r="J19" s="9">
        <v>0</v>
      </c>
      <c r="L19" s="10">
        <f>J19/درآمد!$F$13*100</f>
        <v>0</v>
      </c>
      <c r="N19" s="9">
        <v>0</v>
      </c>
      <c r="P19" s="51">
        <v>0</v>
      </c>
      <c r="Q19" s="51">
        <v>0</v>
      </c>
      <c r="S19" s="9">
        <v>758520916</v>
      </c>
      <c r="U19" s="9">
        <v>758520916</v>
      </c>
      <c r="W19" s="10">
        <v>0.02</v>
      </c>
    </row>
    <row r="20" spans="1:23" ht="21.75" customHeight="1">
      <c r="A20" s="21" t="s">
        <v>223</v>
      </c>
      <c r="B20" s="21"/>
      <c r="D20" s="9">
        <v>0</v>
      </c>
      <c r="F20" s="9">
        <v>0</v>
      </c>
      <c r="H20" s="9">
        <v>0</v>
      </c>
      <c r="J20" s="9">
        <v>0</v>
      </c>
      <c r="L20" s="10">
        <f>J20/درآمد!$F$13*100</f>
        <v>0</v>
      </c>
      <c r="N20" s="9">
        <v>0</v>
      </c>
      <c r="P20" s="51">
        <v>0</v>
      </c>
      <c r="Q20" s="51">
        <v>0</v>
      </c>
      <c r="S20" s="9">
        <v>103245864</v>
      </c>
      <c r="U20" s="9">
        <v>103245864</v>
      </c>
      <c r="W20" s="10">
        <v>0</v>
      </c>
    </row>
    <row r="21" spans="1:23" ht="21.75" customHeight="1">
      <c r="A21" s="21" t="s">
        <v>48</v>
      </c>
      <c r="B21" s="21"/>
      <c r="D21" s="9">
        <v>0</v>
      </c>
      <c r="F21" s="9">
        <v>-2975485434</v>
      </c>
      <c r="H21" s="9">
        <v>232977653</v>
      </c>
      <c r="J21" s="9">
        <v>-2742507780</v>
      </c>
      <c r="L21" s="10">
        <f>J21/درآمد!$F$13*100</f>
        <v>-0.29678706495615947</v>
      </c>
      <c r="N21" s="9">
        <v>0</v>
      </c>
      <c r="P21" s="51">
        <v>1612490901</v>
      </c>
      <c r="Q21" s="51">
        <f>VLOOKUP(A21,'درآمد ناشی از تغییر قیمت اوراق'!$A$8:$Q$62,17,0)</f>
        <v>1612490901</v>
      </c>
      <c r="S21" s="9">
        <v>232977653</v>
      </c>
      <c r="U21" s="9">
        <v>1845468554</v>
      </c>
      <c r="W21" s="10">
        <v>0.05</v>
      </c>
    </row>
    <row r="22" spans="1:23" ht="21.75" customHeight="1">
      <c r="A22" s="21" t="s">
        <v>52</v>
      </c>
      <c r="B22" s="21"/>
      <c r="D22" s="9">
        <v>0</v>
      </c>
      <c r="F22" s="9">
        <v>-3251334662</v>
      </c>
      <c r="H22" s="9">
        <v>-132318991</v>
      </c>
      <c r="J22" s="9">
        <v>-3383653652</v>
      </c>
      <c r="L22" s="10">
        <f>J22/درآمد!$F$13*100</f>
        <v>-0.36617020506876014</v>
      </c>
      <c r="N22" s="9">
        <v>0</v>
      </c>
      <c r="P22" s="51">
        <v>68718087</v>
      </c>
      <c r="Q22" s="51">
        <f>VLOOKUP(A22,'درآمد ناشی از تغییر قیمت اوراق'!$A$8:$Q$62,17,0)</f>
        <v>68718087</v>
      </c>
      <c r="S22" s="9">
        <v>728657425</v>
      </c>
      <c r="U22" s="9">
        <v>797375512</v>
      </c>
      <c r="W22" s="10">
        <v>0.02</v>
      </c>
    </row>
    <row r="23" spans="1:23" ht="21.75" customHeight="1">
      <c r="A23" s="21" t="s">
        <v>53</v>
      </c>
      <c r="B23" s="21"/>
      <c r="D23" s="9">
        <v>0</v>
      </c>
      <c r="F23" s="9">
        <v>-3772314747</v>
      </c>
      <c r="H23" s="9">
        <v>0</v>
      </c>
      <c r="J23" s="9">
        <v>-3941552308</v>
      </c>
      <c r="L23" s="10">
        <f>J23/درآمد!$F$13*100</f>
        <v>-0.42654454780160961</v>
      </c>
      <c r="N23" s="9">
        <v>0</v>
      </c>
      <c r="P23" s="51">
        <v>-2335688097</v>
      </c>
      <c r="Q23" s="51">
        <f>VLOOKUP(A23,'درآمد ناشی از تغییر قیمت اوراق'!$A$8:$Q$62,17,0)</f>
        <v>-2166450536</v>
      </c>
      <c r="S23" s="9">
        <v>0</v>
      </c>
      <c r="U23" s="9">
        <v>-2335688097</v>
      </c>
      <c r="W23" s="10">
        <v>-7.0000000000000007E-2</v>
      </c>
    </row>
    <row r="24" spans="1:23" ht="21.75" customHeight="1">
      <c r="A24" s="21" t="s">
        <v>42</v>
      </c>
      <c r="B24" s="21"/>
      <c r="D24" s="9">
        <v>0</v>
      </c>
      <c r="F24" s="9">
        <v>-4942124250</v>
      </c>
      <c r="H24" s="9">
        <v>0</v>
      </c>
      <c r="J24" s="9">
        <v>-4942124250</v>
      </c>
      <c r="L24" s="10">
        <f>J24/درآمد!$F$13*100</f>
        <v>-0.53482384316377796</v>
      </c>
      <c r="N24" s="9">
        <v>0</v>
      </c>
      <c r="P24" s="51">
        <v>-5920499633</v>
      </c>
      <c r="Q24" s="51">
        <f>VLOOKUP(A24,'درآمد ناشی از تغییر قیمت اوراق'!$A$8:$Q$62,17,0)</f>
        <v>-5920499633</v>
      </c>
      <c r="S24" s="9">
        <v>9165532985</v>
      </c>
      <c r="U24" s="9">
        <v>3245033352</v>
      </c>
      <c r="W24" s="10">
        <v>0.1</v>
      </c>
    </row>
    <row r="25" spans="1:23" ht="21.75" customHeight="1">
      <c r="A25" s="21" t="s">
        <v>226</v>
      </c>
      <c r="B25" s="21"/>
      <c r="D25" s="9">
        <v>0</v>
      </c>
      <c r="F25" s="9">
        <v>-6945535101</v>
      </c>
      <c r="H25" s="9">
        <v>0</v>
      </c>
      <c r="J25" s="9">
        <v>-7451612307</v>
      </c>
      <c r="L25" s="10">
        <f>J25/درآمد!$F$13*100</f>
        <v>-0.80639411924867033</v>
      </c>
      <c r="N25" s="9">
        <v>0</v>
      </c>
      <c r="P25" s="51">
        <v>1628389930</v>
      </c>
      <c r="Q25" s="51">
        <f>VLOOKUP(A25,'درآمد ناشی از تغییر قیمت اوراق'!$A$8:$Q$62,17,0)</f>
        <v>2134467137</v>
      </c>
      <c r="S25" s="9">
        <v>0</v>
      </c>
      <c r="U25" s="9">
        <v>1628389930</v>
      </c>
      <c r="W25" s="10">
        <v>0.05</v>
      </c>
    </row>
    <row r="26" spans="1:23" ht="21.75" customHeight="1">
      <c r="A26" s="54" t="s">
        <v>54</v>
      </c>
      <c r="B26" s="54"/>
      <c r="D26" s="44">
        <v>0</v>
      </c>
      <c r="F26" s="44">
        <v>-8197313904</v>
      </c>
      <c r="H26" s="44">
        <v>0</v>
      </c>
      <c r="J26" s="44">
        <v>-8197293904</v>
      </c>
      <c r="L26" s="48">
        <f>J26/درآمد!$F$13*100</f>
        <v>-0.88708984386223977</v>
      </c>
      <c r="N26" s="44">
        <v>0</v>
      </c>
      <c r="P26" s="51">
        <v>6527921744</v>
      </c>
      <c r="Q26" s="53">
        <f>VLOOKUP(A26,'درآمد ناشی از تغییر قیمت اوراق'!$A$8:$Q$62,17,0)</f>
        <v>6527901744</v>
      </c>
      <c r="S26" s="44">
        <v>0</v>
      </c>
      <c r="U26" s="44">
        <v>6527921744</v>
      </c>
      <c r="W26" s="48">
        <v>0.19</v>
      </c>
    </row>
    <row r="27" spans="1:23" ht="21.75" customHeight="1">
      <c r="A27" s="21" t="s">
        <v>225</v>
      </c>
      <c r="B27" s="21"/>
      <c r="D27" s="9">
        <v>0</v>
      </c>
      <c r="F27" s="9">
        <v>-12935494066</v>
      </c>
      <c r="H27" s="9">
        <v>0</v>
      </c>
      <c r="J27" s="9">
        <v>-13616555918</v>
      </c>
      <c r="L27" s="10">
        <f>J27/درآمد!$F$13*100</f>
        <v>-1.4735482959011492</v>
      </c>
      <c r="N27" s="9">
        <v>0</v>
      </c>
      <c r="P27" s="51">
        <v>-3414199930</v>
      </c>
      <c r="Q27" s="51">
        <f>VLOOKUP(A27,'درآمد ناشی از تغییر قیمت اوراق'!$A$8:$Q$62,17,0)</f>
        <v>-2733138078</v>
      </c>
      <c r="S27" s="9">
        <v>0</v>
      </c>
      <c r="U27" s="9">
        <v>-3414199930</v>
      </c>
      <c r="W27" s="10">
        <v>-0.1</v>
      </c>
    </row>
    <row r="28" spans="1:23" ht="21.75" customHeight="1">
      <c r="A28" s="21" t="s">
        <v>224</v>
      </c>
      <c r="B28" s="21"/>
      <c r="D28" s="9">
        <v>0</v>
      </c>
      <c r="F28" s="9">
        <v>-27419603256</v>
      </c>
      <c r="H28" s="9">
        <v>0</v>
      </c>
      <c r="J28" s="9">
        <v>-29101693768</v>
      </c>
      <c r="L28" s="10">
        <f>J28/درآمد!$F$13*100</f>
        <v>-3.1493096725718956</v>
      </c>
      <c r="N28" s="9">
        <v>0</v>
      </c>
      <c r="P28" s="51">
        <v>18578717317</v>
      </c>
      <c r="Q28" s="51">
        <f>VLOOKUP(A28,'درآمد ناشی از تغییر قیمت اوراق'!$A$8:$Q$62,17,0)</f>
        <v>20260807830</v>
      </c>
      <c r="S28" s="9">
        <v>0</v>
      </c>
      <c r="U28" s="9">
        <v>18578717317</v>
      </c>
      <c r="W28" s="10">
        <v>0.55000000000000004</v>
      </c>
    </row>
    <row r="29" spans="1:23" ht="21.75" customHeight="1">
      <c r="A29" s="20" t="s">
        <v>47</v>
      </c>
      <c r="B29" s="20"/>
      <c r="D29" s="13">
        <v>0</v>
      </c>
      <c r="F29" s="13">
        <v>-38254127559</v>
      </c>
      <c r="H29" s="13">
        <v>52131560411</v>
      </c>
      <c r="J29" s="13">
        <v>13877432853</v>
      </c>
      <c r="L29" s="14">
        <f>J29/درآمد!$F$13*100</f>
        <v>1.5017797198621083</v>
      </c>
      <c r="N29" s="13">
        <v>0</v>
      </c>
      <c r="P29" s="53">
        <v>21385116776</v>
      </c>
      <c r="Q29" s="52">
        <f>VLOOKUP(A29,'درآمد ناشی از تغییر قیمت اوراق'!$A$8:$Q$62,17,0)</f>
        <v>21385116776</v>
      </c>
      <c r="S29" s="13">
        <v>57751140811</v>
      </c>
      <c r="U29" s="13">
        <v>79136257587</v>
      </c>
      <c r="W29" s="14">
        <v>2.35</v>
      </c>
    </row>
    <row r="30" spans="1:23" ht="21.75" customHeight="1" thickBot="1">
      <c r="A30" s="33" t="s">
        <v>29</v>
      </c>
      <c r="B30" s="33"/>
      <c r="D30" s="16">
        <f>SUM(D9:D29)</f>
        <v>0</v>
      </c>
      <c r="F30" s="16">
        <f>SUM(F9:F29)</f>
        <v>-62438473592</v>
      </c>
      <c r="H30" s="16">
        <f>SUM(H9:H29)</f>
        <v>90073437208</v>
      </c>
      <c r="J30" s="16">
        <f>SUM(J9:J29)</f>
        <v>30059949827</v>
      </c>
      <c r="L30" s="17">
        <f>SUM(L9:L29)</f>
        <v>3.2530096530427128</v>
      </c>
      <c r="N30" s="16">
        <f>SUM(N9:N29)</f>
        <v>0</v>
      </c>
      <c r="Q30" s="16">
        <f>SUM(Q9:Q29)</f>
        <v>288631347624</v>
      </c>
      <c r="S30" s="16">
        <f>SUM(S9:S29)</f>
        <v>139964801673</v>
      </c>
      <c r="U30" s="16">
        <f>SUM(U9:U29)</f>
        <v>425557702164</v>
      </c>
      <c r="W30" s="17">
        <f>SUM(W9:W29)</f>
        <v>12.609999999999998</v>
      </c>
    </row>
    <row r="33" spans="6:6">
      <c r="F33" s="46"/>
    </row>
    <row r="34" spans="6:6">
      <c r="F34" s="46"/>
    </row>
    <row r="35" spans="6:6">
      <c r="F35" s="46"/>
    </row>
    <row r="36" spans="6:6">
      <c r="F36" s="46"/>
    </row>
    <row r="37" spans="6:6">
      <c r="F37" s="46"/>
    </row>
    <row r="38" spans="6:6">
      <c r="F38" s="46"/>
    </row>
    <row r="39" spans="6:6">
      <c r="F39" s="46"/>
    </row>
  </sheetData>
  <sortState xmlns:xlrd2="http://schemas.microsoft.com/office/spreadsheetml/2017/richdata2" ref="A9:W29">
    <sortCondition descending="1" ref="F9:F29"/>
  </sortState>
  <mergeCells count="1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30:B30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Sina</dc:creator>
  <dc:description/>
  <cp:lastModifiedBy>Sina</cp:lastModifiedBy>
  <dcterms:created xsi:type="dcterms:W3CDTF">2025-07-23T12:44:00Z</dcterms:created>
  <dcterms:modified xsi:type="dcterms:W3CDTF">2025-07-26T12:29:21Z</dcterms:modified>
</cp:coreProperties>
</file>