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مهرماه\"/>
    </mc:Choice>
  </mc:AlternateContent>
  <xr:revisionPtr revIDLastSave="0" documentId="13_ncr:1_{80C9AACD-2E64-4997-AE92-371586CCD6EC}" xr6:coauthVersionLast="47" xr6:coauthVersionMax="47" xr10:uidLastSave="{00000000-0000-0000-0000-000000000000}"/>
  <bookViews>
    <workbookView xWindow="-120" yWindow="-120" windowWidth="29040" windowHeight="15720" firstSheet="10" activeTab="16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externalReferences>
    <externalReference r:id="rId18"/>
  </externalReferences>
  <definedNames>
    <definedName name="gender">[1]BaseInfo!$E$2:$E$3</definedName>
    <definedName name="jobposition">[1]BaseInfo!$G$2:$G$119</definedName>
    <definedName name="_xlnm.Print_Area" localSheetId="3">اوراق!$A$1:$AM$30</definedName>
    <definedName name="_xlnm.Print_Area" localSheetId="4">'تعدیل قیمت'!$A$1:$N$14</definedName>
    <definedName name="_xlnm.Print_Area" localSheetId="6">درآمد!$A$1:$K$13</definedName>
    <definedName name="_xlnm.Print_Area" localSheetId="10">'درآمد سپرده بانکی'!$A$1:$K$28</definedName>
    <definedName name="_xlnm.Print_Area" localSheetId="9">'درآمد سرمایه گذاری در اوراق به'!$A$1:$S$39</definedName>
    <definedName name="_xlnm.Print_Area" localSheetId="7">'درآمد سرمایه گذاری در سهام'!$A$1:$W$25</definedName>
    <definedName name="_xlnm.Print_Area" localSheetId="8">'درآمد سرمایه گذاری در صندوق'!$A$1:$W$41</definedName>
    <definedName name="_xlnm.Print_Area" localSheetId="12">'درآمد سود سهام'!$A$1:$T$15</definedName>
    <definedName name="_xlnm.Print_Area" localSheetId="16">'درآمد ناشی از تغییر قیمت اوراق'!$A$1:$S$51</definedName>
    <definedName name="_xlnm.Print_Area" localSheetId="15">'درآمد ناشی از فروش'!$A$1:$S$56</definedName>
    <definedName name="_xlnm.Print_Area" localSheetId="11">'سایر درآمدها'!$A$1:$G$11</definedName>
    <definedName name="_xlnm.Print_Area" localSheetId="5">سپرده!$A$1:$M$28</definedName>
    <definedName name="_xlnm.Print_Area" localSheetId="13">'سود اوراق بهادار'!$A$1:$U$31</definedName>
    <definedName name="_xlnm.Print_Area" localSheetId="14">'سود سپرده بانکی'!$A$1:$N$28</definedName>
    <definedName name="_xlnm.Print_Area" localSheetId="1">سهام!$A$1:$AC$13</definedName>
    <definedName name="_xlnm.Print_Area" localSheetId="0">'صورت وضعیت'!$A$1:$C$6</definedName>
    <definedName name="_xlnm.Print_Area" localSheetId="2">'واحدهای صندوق'!$A$1:$AB$25</definedName>
    <definedName name="_xlnm.Print_Titles" localSheetId="9">'درآمد سرمایه گذاری در اوراق به'!$1:$8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2" l="1"/>
  <c r="AB10" i="2"/>
  <c r="AB11" i="2"/>
  <c r="AB12" i="2"/>
  <c r="AB9" i="2"/>
  <c r="AA25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9" i="4"/>
  <c r="AL30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9" i="5"/>
  <c r="J28" i="7"/>
  <c r="L28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9" i="7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10" i="8"/>
  <c r="F9" i="8"/>
  <c r="F8" i="8"/>
  <c r="D25" i="9"/>
  <c r="F25" i="9"/>
  <c r="H25" i="9"/>
  <c r="J25" i="9"/>
  <c r="L25" i="9"/>
  <c r="N25" i="9"/>
  <c r="N44" i="9" s="1"/>
  <c r="P25" i="9"/>
  <c r="P44" i="9" s="1"/>
  <c r="R25" i="9"/>
  <c r="R44" i="9" s="1"/>
  <c r="T25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9" i="9"/>
  <c r="N43" i="9"/>
  <c r="R43" i="9"/>
  <c r="P4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9" i="9"/>
  <c r="H35" i="9"/>
  <c r="P35" i="9"/>
  <c r="P34" i="9"/>
  <c r="F35" i="9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9" i="10"/>
  <c r="P41" i="10"/>
  <c r="R41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9" i="10"/>
  <c r="P45" i="10"/>
  <c r="P46" i="10"/>
  <c r="J10" i="10"/>
  <c r="J41" i="10" s="1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9" i="10"/>
  <c r="F45" i="10"/>
  <c r="F46" i="10" s="1"/>
  <c r="F41" i="10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9" i="11"/>
  <c r="P39" i="11"/>
  <c r="N60" i="11"/>
  <c r="N59" i="11"/>
  <c r="L60" i="11"/>
  <c r="L5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9" i="11"/>
  <c r="F60" i="11"/>
  <c r="F59" i="11"/>
  <c r="D60" i="11"/>
  <c r="D59" i="11"/>
  <c r="D39" i="11"/>
  <c r="Q51" i="21"/>
  <c r="X41" i="21"/>
  <c r="X46" i="21"/>
  <c r="X47" i="21"/>
  <c r="X49" i="21"/>
  <c r="X50" i="21"/>
  <c r="C51" i="21"/>
  <c r="E51" i="21"/>
  <c r="G51" i="21"/>
  <c r="I48" i="21"/>
  <c r="Q40" i="21"/>
  <c r="Q49" i="21"/>
  <c r="Q50" i="21"/>
  <c r="Q47" i="21"/>
  <c r="Q14" i="21"/>
  <c r="Q8" i="21"/>
  <c r="Q45" i="21"/>
  <c r="Q44" i="21"/>
  <c r="Q41" i="21"/>
  <c r="Q43" i="21"/>
  <c r="Q46" i="21"/>
  <c r="Q16" i="21"/>
  <c r="Q18" i="21"/>
  <c r="Q17" i="21"/>
  <c r="Q19" i="21"/>
  <c r="Q22" i="21"/>
  <c r="Q29" i="21"/>
  <c r="Q42" i="21"/>
  <c r="Q23" i="21"/>
  <c r="Q21" i="21"/>
  <c r="Q25" i="21"/>
  <c r="Q20" i="21"/>
  <c r="Q30" i="21"/>
  <c r="Q32" i="21"/>
  <c r="Q26" i="21"/>
  <c r="Q15" i="21"/>
  <c r="Q28" i="21"/>
  <c r="Q27" i="21"/>
  <c r="Q31" i="21"/>
  <c r="Q24" i="21"/>
  <c r="Q48" i="21"/>
  <c r="H37" i="9" l="1"/>
  <c r="Q58" i="21"/>
  <c r="O51" i="21" l="1"/>
  <c r="M51" i="21"/>
  <c r="I8" i="21"/>
  <c r="I40" i="21"/>
  <c r="I49" i="21"/>
  <c r="I50" i="21"/>
  <c r="I47" i="21"/>
  <c r="I42" i="21"/>
  <c r="I46" i="21"/>
  <c r="I41" i="21"/>
  <c r="I45" i="21"/>
  <c r="I44" i="21"/>
  <c r="I43" i="21"/>
  <c r="I19" i="21"/>
  <c r="I18" i="21"/>
  <c r="I22" i="21"/>
  <c r="I17" i="21"/>
  <c r="I21" i="21"/>
  <c r="I23" i="21"/>
  <c r="I20" i="21"/>
  <c r="I16" i="21"/>
  <c r="I15" i="21"/>
  <c r="I25" i="21"/>
  <c r="I24" i="21"/>
  <c r="I32" i="21"/>
  <c r="I26" i="21"/>
  <c r="I27" i="21"/>
  <c r="I28" i="21"/>
  <c r="I29" i="21"/>
  <c r="I30" i="21"/>
  <c r="I31" i="21"/>
  <c r="I14" i="21"/>
  <c r="X42" i="21" l="1"/>
  <c r="X40" i="21"/>
  <c r="X43" i="21"/>
  <c r="X44" i="21"/>
  <c r="X45" i="21"/>
  <c r="I64" i="21"/>
  <c r="I66" i="21" s="1"/>
  <c r="X53" i="21"/>
  <c r="X48" i="21"/>
  <c r="X51" i="21"/>
  <c r="X52" i="21"/>
  <c r="X54" i="21"/>
  <c r="I51" i="21"/>
  <c r="I55" i="21" s="1"/>
  <c r="I55" i="19"/>
  <c r="I14" i="19"/>
  <c r="I54" i="19"/>
  <c r="I53" i="19"/>
  <c r="I10" i="19"/>
  <c r="I52" i="19"/>
  <c r="I51" i="19"/>
  <c r="I9" i="19"/>
  <c r="I50" i="19"/>
  <c r="I8" i="19"/>
  <c r="I13" i="19"/>
  <c r="I12" i="19"/>
  <c r="I11" i="19"/>
  <c r="I47" i="19"/>
  <c r="I22" i="19"/>
  <c r="I42" i="19"/>
  <c r="I15" i="19"/>
  <c r="I18" i="19"/>
  <c r="I32" i="19"/>
  <c r="I39" i="19"/>
  <c r="I30" i="19"/>
  <c r="I25" i="19"/>
  <c r="I43" i="19"/>
  <c r="I21" i="19"/>
  <c r="I16" i="19"/>
  <c r="I48" i="19"/>
  <c r="I24" i="19"/>
  <c r="I28" i="19"/>
  <c r="I45" i="19"/>
  <c r="I26" i="19"/>
  <c r="I29" i="19"/>
  <c r="I19" i="19"/>
  <c r="I34" i="19"/>
  <c r="I20" i="19"/>
  <c r="I49" i="19"/>
  <c r="I31" i="19"/>
  <c r="I23" i="19"/>
  <c r="I33" i="19"/>
  <c r="I38" i="19"/>
  <c r="I37" i="19"/>
  <c r="I36" i="19"/>
  <c r="I17" i="19"/>
  <c r="I46" i="19"/>
  <c r="I27" i="19"/>
  <c r="I44" i="19"/>
  <c r="Q32" i="19"/>
  <c r="Q39" i="19"/>
  <c r="Q30" i="19"/>
  <c r="Q25" i="19"/>
  <c r="Q43" i="19"/>
  <c r="Q21" i="19"/>
  <c r="Q16" i="19"/>
  <c r="Q48" i="19"/>
  <c r="Q24" i="19"/>
  <c r="Q28" i="19"/>
  <c r="Q45" i="19"/>
  <c r="Q26" i="19"/>
  <c r="Q29" i="19"/>
  <c r="Q19" i="19"/>
  <c r="Q34" i="19"/>
  <c r="Q20" i="19"/>
  <c r="Q49" i="19"/>
  <c r="Q31" i="19"/>
  <c r="Q23" i="19"/>
  <c r="Q33" i="19"/>
  <c r="Q38" i="19"/>
  <c r="Q37" i="19"/>
  <c r="Q36" i="19"/>
  <c r="Q17" i="19"/>
  <c r="Q46" i="19"/>
  <c r="Q27" i="19"/>
  <c r="Q35" i="19"/>
  <c r="Q18" i="19"/>
  <c r="Q47" i="19"/>
  <c r="Q22" i="19"/>
  <c r="Q42" i="19"/>
  <c r="Q15" i="19"/>
  <c r="Q41" i="19"/>
  <c r="Q40" i="19"/>
  <c r="Q11" i="19"/>
  <c r="Q12" i="19"/>
  <c r="Q13" i="19"/>
  <c r="Q8" i="19"/>
  <c r="Q50" i="19"/>
  <c r="Q9" i="19"/>
  <c r="Q51" i="19"/>
  <c r="Q52" i="19"/>
  <c r="Q10" i="19"/>
  <c r="Q53" i="19"/>
  <c r="Q54" i="19"/>
  <c r="Q14" i="19"/>
  <c r="Q55" i="19"/>
  <c r="Q44" i="19"/>
  <c r="Q65" i="19"/>
  <c r="I62" i="19"/>
  <c r="F37" i="9"/>
  <c r="F30" i="9"/>
  <c r="D27" i="9"/>
  <c r="T51" i="5"/>
  <c r="AB36" i="5"/>
  <c r="X33" i="5"/>
  <c r="T35" i="5"/>
  <c r="T34" i="5"/>
  <c r="AJ36" i="5"/>
  <c r="AJ35" i="5"/>
  <c r="Q30" i="4"/>
  <c r="Q29" i="4"/>
  <c r="F31" i="9" l="1"/>
  <c r="R45" i="10"/>
  <c r="R46" i="10" s="1"/>
  <c r="H45" i="10"/>
  <c r="H46" i="10" s="1"/>
  <c r="I56" i="19"/>
  <c r="Q56" i="19"/>
  <c r="Q66" i="19" s="1"/>
  <c r="P59" i="11"/>
  <c r="P60" i="11" s="1"/>
  <c r="H59" i="11"/>
  <c r="H60" i="11" s="1"/>
  <c r="I65" i="19"/>
  <c r="I36" i="4"/>
  <c r="S18" i="15"/>
  <c r="S17" i="15"/>
  <c r="H39" i="11"/>
  <c r="F39" i="11" l="1"/>
  <c r="N39" i="11"/>
  <c r="L39" i="11"/>
  <c r="J39" i="11" l="1"/>
  <c r="U20" i="11"/>
  <c r="R39" i="11" l="1"/>
  <c r="F43" i="11"/>
  <c r="P44" i="11"/>
  <c r="P45" i="11" s="1"/>
  <c r="P46" i="11" s="1"/>
  <c r="H43" i="11"/>
  <c r="D43" i="11"/>
  <c r="D44" i="11" s="1"/>
  <c r="U10" i="11"/>
  <c r="U9" i="11"/>
  <c r="U12" i="11"/>
  <c r="U13" i="11"/>
  <c r="U14" i="11"/>
  <c r="U15" i="11"/>
  <c r="U16" i="11"/>
  <c r="U17" i="11"/>
  <c r="U18" i="11"/>
  <c r="U19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11" i="11"/>
  <c r="N45" i="11"/>
  <c r="L49" i="11"/>
  <c r="K34" i="18"/>
  <c r="I34" i="18"/>
  <c r="G34" i="18"/>
  <c r="G33" i="18"/>
  <c r="E34" i="18"/>
  <c r="C34" i="18"/>
  <c r="D32" i="18"/>
  <c r="E32" i="18"/>
  <c r="F32" i="18"/>
  <c r="G32" i="18"/>
  <c r="H32" i="18"/>
  <c r="I32" i="18"/>
  <c r="J32" i="18"/>
  <c r="K32" i="18"/>
  <c r="L32" i="18"/>
  <c r="M32" i="18"/>
  <c r="C32" i="18"/>
  <c r="M28" i="18"/>
  <c r="K28" i="18"/>
  <c r="I28" i="18"/>
  <c r="G28" i="18"/>
  <c r="E28" i="18"/>
  <c r="C28" i="18"/>
  <c r="J37" i="17"/>
  <c r="J36" i="17"/>
  <c r="P38" i="17"/>
  <c r="P37" i="17"/>
  <c r="Q19" i="15"/>
  <c r="O18" i="15"/>
  <c r="D15" i="14" l="1"/>
  <c r="F16" i="14"/>
  <c r="H28" i="13"/>
  <c r="H39" i="13"/>
  <c r="D28" i="13"/>
  <c r="D36" i="13" s="1"/>
  <c r="H36" i="13" l="1"/>
  <c r="D40" i="13"/>
  <c r="E31" i="7" l="1"/>
  <c r="F31" i="7"/>
  <c r="G31" i="7"/>
  <c r="H31" i="7"/>
  <c r="I31" i="7"/>
  <c r="J31" i="7"/>
  <c r="K31" i="7"/>
  <c r="D31" i="7"/>
  <c r="H28" i="7" l="1"/>
  <c r="F28" i="7"/>
  <c r="D28" i="7"/>
  <c r="I80" i="4" l="1"/>
  <c r="K75" i="4"/>
  <c r="K72" i="4"/>
  <c r="M81" i="4"/>
  <c r="M62" i="4"/>
  <c r="AF11" i="4"/>
  <c r="Q35" i="4"/>
  <c r="Q34" i="4"/>
  <c r="Q28" i="4"/>
  <c r="Q25" i="4"/>
  <c r="M28" i="4"/>
  <c r="K41" i="4"/>
  <c r="M41" i="4"/>
  <c r="O41" i="4"/>
  <c r="Q42" i="4"/>
  <c r="Q41" i="4"/>
  <c r="I30" i="4"/>
  <c r="I25" i="4"/>
  <c r="I31" i="4" s="1"/>
  <c r="S41" i="4"/>
  <c r="Y31" i="4"/>
  <c r="Y30" i="4"/>
  <c r="Z13" i="2"/>
  <c r="Z22" i="2" s="1"/>
  <c r="Z21" i="2"/>
  <c r="J13" i="2"/>
  <c r="J20" i="2" s="1"/>
  <c r="J19" i="2"/>
</calcChain>
</file>

<file path=xl/sharedStrings.xml><?xml version="1.0" encoding="utf-8"?>
<sst xmlns="http://schemas.openxmlformats.org/spreadsheetml/2006/main" count="811" uniqueCount="301">
  <si>
    <t>صندوق سرمایه‌گذاری قابل معامله سپهر سودمند سینا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</si>
  <si>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</si>
  <si>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</si>
  <si>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</si>
  <si>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</si>
  <si>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</si>
  <si>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</si>
  <si>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</si>
  <si>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</si>
  <si>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</si>
  <si>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</si>
  <si>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</si>
  <si>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</si>
  <si>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</si>
  <si>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</si>
  <si>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</si>
  <si>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</si>
  <si>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</si>
  <si>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</si>
  <si>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پاکدیس</t>
  </si>
  <si>
    <t>ح . س. توسعه گوهران امید</t>
  </si>
  <si>
    <t>سرمایه گذاری توسعه گوهران امید</t>
  </si>
  <si>
    <t>سرمایه‌گذاری‌صندوق‌بازنشستگی‌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</si>
  <si>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</si>
  <si>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</si>
  <si>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</si>
  <si>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</si>
  <si>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</si>
  <si>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</si>
  <si>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</si>
  <si>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</si>
  <si>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</si>
  <si>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</si>
  <si>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</si>
  <si>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پالایشی یکم-سهام</t>
  </si>
  <si>
    <t>صندوق راهبرصنایع مهرگان1-بخشی</t>
  </si>
  <si>
    <t>صندوق س صنایع اندیشه صبا2-بخشی</t>
  </si>
  <si>
    <t>صندوق س صنایع سینا1-بخشی</t>
  </si>
  <si>
    <t>صندوق س. بخشی کیان-ب</t>
  </si>
  <si>
    <t>صندوق س.پشتوانه طلا زرگرکارآمد</t>
  </si>
  <si>
    <t>صندوق سرمایه گذاری بخشی صنایع آبان</t>
  </si>
  <si>
    <t>صندوق سهامی حفظ ارزش دماوند</t>
  </si>
  <si>
    <t>صندوق صبا</t>
  </si>
  <si>
    <t>صندوق مشترک سینا</t>
  </si>
  <si>
    <t>طلوع بامداد مهرگان</t>
  </si>
  <si>
    <t>صندوق س. کوانتوم بهاوند-س</t>
  </si>
  <si>
    <t>صندوق س.پشتوانه طلا آرمان آتی</t>
  </si>
  <si>
    <t>صندوق س.پشتوانه طلای پاداش</t>
  </si>
  <si>
    <t>صندوق س.سهامی درخشان آمیتیس-س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</si>
  <si>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</si>
  <si>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</si>
  <si>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</si>
  <si>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</si>
  <si>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</si>
  <si>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</si>
  <si>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</si>
  <si>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</si>
  <si>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</si>
  <si>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</si>
  <si>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</si>
  <si>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</si>
  <si>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</si>
  <si>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</si>
  <si>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</si>
  <si>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</si>
  <si>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</si>
  <si>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</si>
  <si>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</si>
  <si>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</si>
  <si>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</si>
  <si>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1404/09/17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</si>
  <si>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</si>
  <si>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</si>
  <si>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</si>
  <si>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</si>
  <si>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</si>
  <si>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</si>
  <si>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</si>
  <si>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</si>
  <si>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1404/12/25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</si>
  <si>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</si>
  <si>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</si>
  <si>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</si>
  <si>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</si>
  <si>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</si>
  <si>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</si>
  <si>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</si>
  <si>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</si>
  <si>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</si>
  <si>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</si>
  <si>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</si>
  <si>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</si>
  <si>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</si>
  <si>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</si>
  <si>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</si>
  <si>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</si>
  <si>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</si>
  <si>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</si>
  <si>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</si>
  <si>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</si>
  <si>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</si>
  <si>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</si>
  <si>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</si>
  <si>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</si>
  <si>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</si>
  <si>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</si>
  <si>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</si>
  <si>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دولت211-ش.خ050528</t>
  </si>
  <si>
    <t>1403/12/28</t>
  </si>
  <si>
    <t>1405/05/28</t>
  </si>
  <si>
    <t>مرابحه عام دولت221-ش.خ060830</t>
  </si>
  <si>
    <t>1404/04/31</t>
  </si>
  <si>
    <t>1406/08/30</t>
  </si>
  <si>
    <t>مرابحه عطرین نخ قم 070517</t>
  </si>
  <si>
    <t>1403/05/20</t>
  </si>
  <si>
    <t>1407/05/17</t>
  </si>
  <si>
    <t>مرابحه عام دولت235-ش.خ060915</t>
  </si>
  <si>
    <t>1404/07/15</t>
  </si>
  <si>
    <t>1406/09/15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</si>
  <si>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</si>
  <si>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</si>
  <si>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</si>
  <si>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</si>
  <si>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</si>
  <si>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</si>
  <si>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</si>
  <si>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</si>
  <si>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</si>
  <si>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</si>
  <si>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</si>
  <si>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</si>
  <si>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2.80%</t>
  </si>
  <si>
    <t>10.00%</t>
  </si>
  <si>
    <t>-1.28%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</si>
  <si>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</si>
  <si>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</si>
  <si>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</si>
  <si>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</si>
  <si>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</si>
  <si>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</si>
  <si>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</si>
  <si>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</si>
  <si>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</si>
  <si>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</si>
  <si>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</si>
  <si>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</si>
  <si>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</si>
  <si>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</si>
  <si>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</si>
  <si>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</si>
  <si>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</si>
  <si>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</si>
  <si>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</si>
  <si>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</si>
  <si>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</si>
  <si>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</si>
  <si>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</si>
  <si>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</si>
  <si>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</si>
  <si>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</si>
  <si>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</si>
  <si>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</si>
  <si>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</si>
  <si>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</si>
  <si>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</si>
  <si>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سرمایه گذاری سپهر صادرات</t>
  </si>
  <si>
    <t>فولاد امیرکبیرکاشان</t>
  </si>
  <si>
    <t>ملی‌ صنایع‌ مس‌ ایران‌</t>
  </si>
  <si>
    <t>بانک‌اقتصادنوین‌</t>
  </si>
  <si>
    <t>بانک ملت</t>
  </si>
  <si>
    <t>بانک صادرات ایران</t>
  </si>
  <si>
    <t>فولاد مبارکه اصفهان</t>
  </si>
  <si>
    <t>بانک سینا</t>
  </si>
  <si>
    <t>گروه توسعه مالی مهرآیندگان</t>
  </si>
  <si>
    <t>س. و خدمات مدیریت صند. ب کشوری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</si>
  <si>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</si>
  <si>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</si>
  <si>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</si>
  <si>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</si>
  <si>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 اهرمی کاریزما-واحد عادی</t>
  </si>
  <si>
    <t>صندوق س.بخشی پتروشیمی دماوند-ب</t>
  </si>
  <si>
    <t>صندوق س. شاخصی کیان-س</t>
  </si>
  <si>
    <t>صندوق س.بخشی صنایع پاداش-ب</t>
  </si>
  <si>
    <t>صندوق س ثروت پویا-بخشی</t>
  </si>
  <si>
    <t>صندوق س سهامی بیدار-واحدهای عادی</t>
  </si>
  <si>
    <t>صندوق س.پشتوانه طلای رز</t>
  </si>
  <si>
    <t>صندوق س صنایع مفید3- بخشی</t>
  </si>
  <si>
    <t>صندوق طلای عیار مفید</t>
  </si>
  <si>
    <t>صندوق س اهرمی نارنج - واحدهای عادی صندوق</t>
  </si>
  <si>
    <t>صندوق س. طلای سرخ نوویرا</t>
  </si>
  <si>
    <t>صندوق س بهین خودرو-بخشی</t>
  </si>
  <si>
    <t>صندوق س صنایع دایا3-بخشی</t>
  </si>
  <si>
    <t>صندوق اهرمی موج-واحدهای عادی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</si>
  <si>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</si>
  <si>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</si>
  <si>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</si>
  <si>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</si>
  <si>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</si>
  <si>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</si>
  <si>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</si>
  <si>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</si>
  <si>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</si>
  <si>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اسناد خزانه-م3بودجه01-040520</t>
  </si>
  <si>
    <t>مرابحه عام دولت120-ش.خ040417</t>
  </si>
  <si>
    <t>مرابحه عام دولت127-ش.خ040623</t>
  </si>
  <si>
    <t>مرابحه عام دولت131-ش.خ040410</t>
  </si>
  <si>
    <t>مرابحه عام دولت143-ش.خ041009</t>
  </si>
  <si>
    <t>مرابحه عام دولت203-ش.خ050807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</si>
  <si>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</si>
  <si>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</si>
  <si>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</si>
  <si>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</si>
  <si>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</si>
  <si>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</si>
  <si>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</si>
  <si>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</si>
  <si>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</si>
  <si>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</si>
  <si>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</si>
  <si>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</si>
  <si>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</si>
  <si>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</si>
  <si>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</si>
  <si>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</si>
  <si>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</si>
  <si>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</si>
  <si>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</si>
  <si>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1404/03/11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</si>
  <si>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</si>
  <si>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</si>
  <si>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</si>
  <si>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</si>
  <si>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</si>
  <si>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</si>
  <si>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1405/08/07</t>
  </si>
  <si>
    <t>1404/10/09</t>
  </si>
  <si>
    <t>1404/04/10</t>
  </si>
  <si>
    <t>1404/06/23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</si>
  <si>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</si>
  <si>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</si>
  <si>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</si>
  <si>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</si>
  <si>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</si>
  <si>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</si>
  <si>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</si>
  <si>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</si>
  <si>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</si>
  <si>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بد</t>
  </si>
  <si>
    <t>سود زیان</t>
  </si>
  <si>
    <t>بس</t>
  </si>
  <si>
    <t>سود</t>
  </si>
  <si>
    <t>پالایشی یکم</t>
  </si>
  <si>
    <t xml:space="preserve">حساب جاری بانک سینا </t>
  </si>
  <si>
    <t xml:space="preserve">سپرده کوتاه مدت بانک سینا </t>
  </si>
  <si>
    <t xml:space="preserve">سپرده کوتاه مدت بانک سامان </t>
  </si>
  <si>
    <t xml:space="preserve">حساب جاری بانک سامان </t>
  </si>
  <si>
    <t xml:space="preserve">سپرده کوتاه مدت بانک پاسارگاد </t>
  </si>
  <si>
    <t xml:space="preserve">سپرده کوتاه مدت بانک گردشگری </t>
  </si>
  <si>
    <t xml:space="preserve">سپرده کوتاه مدت بانک خاورمیانه </t>
  </si>
  <si>
    <t xml:space="preserve">سپرده کوتاه مدت موسسه اعتباری ملل </t>
  </si>
  <si>
    <t xml:space="preserve">سپرده بلند مدت بانک سامان </t>
  </si>
  <si>
    <t xml:space="preserve">سپرده کوتاه مدت بانک تجارت  </t>
  </si>
  <si>
    <t xml:space="preserve">سپرده کوتاه مدت بانک دی </t>
  </si>
  <si>
    <t xml:space="preserve">سپرده بلند مدت بانک دی </t>
  </si>
  <si>
    <t xml:space="preserve">سپرده کوتاه مدت بانک صادرات </t>
  </si>
  <si>
    <t xml:space="preserve">سپرده کوتاه مدت بانک ملت </t>
  </si>
  <si>
    <t xml:space="preserve">سپرده کوتاه مدت بانک شهر </t>
  </si>
  <si>
    <t xml:space="preserve">سپرده بلند مدت بانک ملت </t>
  </si>
  <si>
    <t xml:space="preserve">سپرده بلند مدت بانک گردشگری  </t>
  </si>
  <si>
    <t xml:space="preserve">سپرده بلند مدت موسسه اعتباری ملل </t>
  </si>
  <si>
    <t xml:space="preserve">سپرده بلند مدت بانک صادرات </t>
  </si>
  <si>
    <t>انعقاد قرارداد</t>
  </si>
  <si>
    <t xml:space="preserve">سپرده کوتاه مدت بانک گردشگری  </t>
  </si>
  <si>
    <t xml:space="preserve">سپرده کوتاه مدت موسسه اعتباری ملل  </t>
  </si>
  <si>
    <t xml:space="preserve">سپرده بلند مدت بانک خاورمیانه </t>
  </si>
  <si>
    <t xml:space="preserve">سپرده بلند مدت بانک گردشگری </t>
  </si>
  <si>
    <t xml:space="preserve">سپرده بلند مدت بانک تجارت </t>
  </si>
  <si>
    <t xml:space="preserve">سپرده بلند مدت بانک پاسارگاد </t>
  </si>
  <si>
    <t xml:space="preserve">سپرده کوتاه مدت بانک تجارت </t>
  </si>
  <si>
    <t xml:space="preserve">سپرده کوتاه مدت بانک پاسارگاد  </t>
  </si>
  <si>
    <t>پالایش نفت اصفهان</t>
  </si>
  <si>
    <t>اصلاح کارمزد  مرابحه دولت 131</t>
  </si>
  <si>
    <t>درآمد ناشی از تغییر ارزش دارایی صندوق صندوق صبا</t>
  </si>
  <si>
    <t>درآمد ناشی از تغییر ارزش دارایی صندوق صندوق پالایشی یکم-سهام</t>
  </si>
  <si>
    <t>درآمد ناشی از تغییر ارزش دارایی صندوق افق روشن بانک خاورمیانه</t>
  </si>
  <si>
    <t>درآمد ناشی از تغییر ارزش دارایی صندوق طلوع بامداد مهرگان</t>
  </si>
  <si>
    <t>درآمد ناشی از تغییر ارزش دارایی صندوق سینا</t>
  </si>
  <si>
    <t>درآمد ناشی از تغییر ارزش دارایی صندوق صندوق سهامی حفظ ارزش دماوند</t>
  </si>
  <si>
    <t>درآمد ناشی از تغییر ارزش دارایی صندوق صندوق س. بخشی پتروآبان-ب</t>
  </si>
  <si>
    <t>درآمد ناشی از تغییر ارزش دارایی صندوق صندوق س. بخشی کیان-ب</t>
  </si>
  <si>
    <t>درآمد ناشی از تغییر ارزش دارایی صندوق صندوق س.سهامی درخشان آمیتیس-س</t>
  </si>
  <si>
    <t>درآمد ناشی از تغییر ارزش دارایی صندوق صندوق س.پشتوانه طلا زرگرکارآمد</t>
  </si>
  <si>
    <t>درآمد ناشی از تغییر ارزش دارایی صندوق صندوق س صنایع اندیشه صبا2-بخشی</t>
  </si>
  <si>
    <t>درآمد ناشی از تغییر ارزش دارایی صندوق صندوق س.پشتوانه طلای پاداش</t>
  </si>
  <si>
    <t>درآمد ناشی از تغییر ارزش دارایی صندوق صندوق س.پشتوانه طلا آرمان آتی</t>
  </si>
  <si>
    <t>درآمد ناشی از تغییر ارزش دارایی صندوق صندوق س. کوانتوم بهاوند-س</t>
  </si>
  <si>
    <t>صندوق صندوق س. بخشی پتروآبان-ب</t>
  </si>
  <si>
    <t>صندوق صندوق س. بخشی کیان-ب</t>
  </si>
  <si>
    <t>صندوق صندوق س.پشتوانه طلا زرگرکارآمد</t>
  </si>
  <si>
    <t>صندوق صندوق س صنایع اندیشه صبا2-بخشی</t>
  </si>
  <si>
    <t>صندوق صندوق پالایشی یکم-سهام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</si>
</sst>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B8E3F9"/>
      </left>
      <right/>
      <top style="medium">
        <color rgb="FFB8E3F9"/>
      </top>
      <bottom style="medium">
        <color rgb="FFB8E3F9"/>
      </bottom>
      <diagonal/>
    </border>
    <border>
      <left/>
      <right style="medium">
        <color rgb="FFB8E3F9"/>
      </right>
      <top style="medium">
        <color rgb="FFB8E3F9"/>
      </top>
      <bottom style="medium">
        <color rgb="FFB8E3F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3" fontId="0" fillId="3" borderId="0" xfId="0" applyNumberFormat="1" applyFill="1" applyAlignment="1">
      <alignment horizontal="left"/>
    </xf>
    <xf numFmtId="0" fontId="8" fillId="0" borderId="0" xfId="0" applyFont="1" applyAlignment="1">
      <alignment horizontal="left"/>
    </xf>
    <xf numFmtId="3" fontId="7" fillId="2" borderId="6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top"/>
    </xf>
    <xf numFmtId="9" fontId="0" fillId="0" borderId="0" xfId="2" applyFont="1" applyAlignment="1">
      <alignment horizontal="left"/>
    </xf>
    <xf numFmtId="164" fontId="0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0" fontId="4" fillId="0" borderId="8" xfId="0" applyFont="1" applyBorder="1" applyAlignment="1">
      <alignment horizontal="center" vertical="center"/>
    </xf>
    <xf numFmtId="3" fontId="5" fillId="3" borderId="0" xfId="0" applyNumberFormat="1" applyFont="1" applyFill="1" applyAlignment="1">
      <alignment horizontal="right" vertical="top"/>
    </xf>
    <xf numFmtId="3" fontId="5" fillId="4" borderId="0" xfId="0" applyNumberFormat="1" applyFont="1" applyFill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/>
    </xf>
    <xf numFmtId="3" fontId="5" fillId="4" borderId="5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5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165" fontId="0" fillId="0" borderId="0" xfId="1" applyNumberFormat="1" applyFont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0" xfId="0" applyFill="1" applyAlignment="1">
      <alignment horizontal="left"/>
    </xf>
    <xf numFmtId="3" fontId="0" fillId="5" borderId="0" xfId="0" applyNumberFormat="1" applyFill="1" applyAlignment="1">
      <alignment horizontal="left"/>
    </xf>
    <xf numFmtId="165" fontId="0" fillId="5" borderId="0" xfId="1" applyNumberFormat="1" applyFont="1" applyFill="1" applyAlignment="1">
      <alignment horizontal="left"/>
    </xf>
    <xf numFmtId="3" fontId="0" fillId="5" borderId="0" xfId="0" applyNumberFormat="1" applyFill="1" applyBorder="1" applyAlignment="1">
      <alignment horizontal="left"/>
    </xf>
    <xf numFmtId="165" fontId="0" fillId="5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vertical="top"/>
    </xf>
    <xf numFmtId="0" fontId="4" fillId="0" borderId="9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5\&#1589;&#1606;&#1583;&#1608;&#1602;\&#1578;&#1608;&#1705;&#1606;\&#1578;&#1608;&#1705;&#1606;%20&#1575;&#1582;&#1578;&#1589;&#1575;&#1589;&#1740;%20&#1576;&#1575;&#1586;&#1575;&#1585;&#1711;&#1585;&#1583;&#1575;&#1606;&#1740;\&#1578;&#1608;&#1705;&#1606;%20&#1576;&#1575;&#1586;&#1575;&#1585;&#1711;&#1585;&#1583;&#1575;&#1606;&#1740;.XLSX" TargetMode="External"/><Relationship Id="rId1" Type="http://schemas.openxmlformats.org/officeDocument/2006/relationships/externalLinkPath" Target="/&#1578;&#1608;&#1705;&#1606;/&#1578;&#1608;&#1705;&#1606;%20&#1575;&#1582;&#1578;&#1589;&#1575;&#1589;&#1740;%20&#1576;&#1575;&#1586;&#1575;&#1585;&#1711;&#1585;&#1583;&#1575;&#1606;&#1740;/&#1578;&#1608;&#1705;&#1606;%20&#1576;&#1575;&#1586;&#1575;&#1585;&#1711;&#1585;&#1583;&#1575;&#1606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Info"/>
      <sheetName val="PersonList"/>
      <sheetName val="BaseInfo"/>
    </sheetNames>
    <sheetDataSet>
      <sheetData sheetId="0" refreshError="1"/>
      <sheetData sheetId="1" refreshError="1"/>
      <sheetData sheetId="2">
        <row r="2">
          <cell r="E2" t="str">
            <v>مرد</v>
          </cell>
          <cell r="G2" t="str">
            <v>تهیه کننده اطلاعات</v>
          </cell>
        </row>
        <row r="3">
          <cell r="E3" t="str">
            <v>زن</v>
          </cell>
          <cell r="G3" t="str">
            <v>خزانه دار</v>
          </cell>
        </row>
        <row r="4">
          <cell r="G4" t="str">
            <v>ریاست سازمان بورس و اوراق بهادار</v>
          </cell>
        </row>
        <row r="5">
          <cell r="G5" t="str">
            <v>رئیس</v>
          </cell>
        </row>
        <row r="6">
          <cell r="G6" t="str">
            <v>رئیس اداره</v>
          </cell>
        </row>
        <row r="7">
          <cell r="G7" t="str">
            <v>رئیس اداره امور کارگزاران</v>
          </cell>
        </row>
        <row r="8">
          <cell r="G8" t="str">
            <v>رئیس اداره امور نهادهای مالی</v>
          </cell>
        </row>
        <row r="9">
          <cell r="G9" t="str">
            <v>رئیس اداره بازرسی صندوقهای سرمایه گذاری</v>
          </cell>
        </row>
        <row r="10">
          <cell r="G10" t="str">
            <v>رئیس اداره بازرسی کارگزاران</v>
          </cell>
        </row>
        <row r="11">
          <cell r="G11" t="str">
            <v>رئیس اداره بازرسی نهادهای مالی</v>
          </cell>
        </row>
        <row r="12">
          <cell r="G12" t="str">
            <v xml:space="preserve">رئیس اداره بودجه، قراردادها و گزارشات </v>
          </cell>
        </row>
        <row r="13">
          <cell r="G13" t="str">
            <v>رئیس اداره تمرکز اطلاعات و نهاد های عمومی</v>
          </cell>
        </row>
        <row r="14">
          <cell r="G14" t="str">
            <v>رئیس اداره حسابرسی و گزارشگری مالی</v>
          </cell>
        </row>
        <row r="15">
          <cell r="G15" t="str">
            <v>رئیس اداره دیده بان بازار سرمایه</v>
          </cell>
        </row>
        <row r="16">
          <cell r="G16" t="str">
            <v>رئیس اداره دیده بان سلامت بازار سرمایه</v>
          </cell>
        </row>
        <row r="17">
          <cell r="G17" t="str">
            <v>رئیس اداره نظارت بر انتشار و ثبت اوراق بهادار بدهی</v>
          </cell>
        </row>
        <row r="18">
          <cell r="G18" t="str">
            <v>رئیس اداره نظارت بر انتشار و ثبت اوراق بهادار سرمایه ای</v>
          </cell>
        </row>
        <row r="19">
          <cell r="G19" t="str">
            <v>رئیس اداره نظارت بر بازار اولیه</v>
          </cell>
        </row>
        <row r="20">
          <cell r="G20" t="str">
            <v>رئیس اداره نظارت بر ناشران بورسی</v>
          </cell>
        </row>
        <row r="21">
          <cell r="G21" t="str">
            <v>رئیس اداره نظارت بر ناشران فرابورسی</v>
          </cell>
        </row>
        <row r="22">
          <cell r="G22" t="str">
            <v>رئیس اداره نظارت بر ناشران گروه شیمیایی و غذایی</v>
          </cell>
        </row>
        <row r="23">
          <cell r="G23" t="str">
            <v>رئیس اداره نظارت بر ناشران گروه صنعتی و معدنی</v>
          </cell>
        </row>
        <row r="24">
          <cell r="G24" t="str">
            <v>رئیس اداره نظارت بر ناشران گروه مالی و خدماتی</v>
          </cell>
        </row>
        <row r="25">
          <cell r="G25" t="str">
            <v>رئیس بورس کالا</v>
          </cell>
        </row>
        <row r="26">
          <cell r="G26" t="str">
            <v>رئیس پذیرش</v>
          </cell>
        </row>
        <row r="27">
          <cell r="G27" t="str">
            <v>رئیس حسابداری</v>
          </cell>
        </row>
        <row r="28">
          <cell r="G28" t="str">
            <v>رئیس دایره بازار بین بانکی</v>
          </cell>
        </row>
        <row r="29">
          <cell r="G29" t="str">
            <v>رئیس مالی</v>
          </cell>
        </row>
        <row r="30">
          <cell r="G30" t="str">
            <v>رئیس هیات امنا</v>
          </cell>
        </row>
        <row r="31">
          <cell r="G31" t="str">
            <v>رئیس هیئت سرپرستی</v>
          </cell>
        </row>
        <row r="32">
          <cell r="G32" t="str">
            <v>رئیس هیئت مدیره</v>
          </cell>
        </row>
        <row r="33">
          <cell r="G33" t="str">
            <v>سرپرست</v>
          </cell>
        </row>
        <row r="34">
          <cell r="G34" t="str">
            <v>سرپرست اداره امور صندوقهای سرمایه گذاری</v>
          </cell>
        </row>
        <row r="35">
          <cell r="G35" t="str">
            <v>سرپرست اداره امور نهادهای سرمایه گذاری</v>
          </cell>
        </row>
        <row r="36">
          <cell r="G36" t="str">
            <v>سرپرست اداره امور نهادهای مالی</v>
          </cell>
        </row>
        <row r="37">
          <cell r="G37" t="str">
            <v>سرپرست اداره بازرسی نهادهای سرمایه گذاری</v>
          </cell>
        </row>
        <row r="38">
          <cell r="G38" t="str">
            <v>سرپرست اداره نظارت بر بازار اولیه</v>
          </cell>
        </row>
        <row r="39">
          <cell r="G39" t="str">
            <v>سرپرست امور تسویه وجوه معاملات اوراق بهادار و بورس کالا</v>
          </cell>
        </row>
        <row r="40">
          <cell r="G40" t="str">
            <v>سرپرست پذیرش</v>
          </cell>
        </row>
        <row r="41">
          <cell r="G41" t="str">
            <v>سرپرست مالی</v>
          </cell>
        </row>
        <row r="42">
          <cell r="G42" t="str">
            <v>سرپرست مجامع</v>
          </cell>
        </row>
        <row r="43">
          <cell r="G43" t="str">
            <v>سرپرست مدیریت نظارت بر ناشران</v>
          </cell>
        </row>
        <row r="44">
          <cell r="G44" t="str">
            <v>سرپرست معاملات</v>
          </cell>
        </row>
        <row r="45">
          <cell r="G45" t="str">
            <v>سرپرست معاونت مالی</v>
          </cell>
        </row>
        <row r="46">
          <cell r="G46" t="str">
            <v>سرپرست نظارت بازار و بازرسی</v>
          </cell>
        </row>
        <row r="47">
          <cell r="G47" t="str">
            <v>سرپرست واحد اوراق</v>
          </cell>
        </row>
        <row r="48">
          <cell r="G48" t="str">
            <v>سرپرست واحد بورس اوراق بهادار</v>
          </cell>
        </row>
        <row r="49">
          <cell r="G49" t="str">
            <v>شریک</v>
          </cell>
        </row>
        <row r="50">
          <cell r="G50" t="str">
            <v>شهردار</v>
          </cell>
        </row>
        <row r="51">
          <cell r="G51" t="str">
            <v>عضو هیات امنا</v>
          </cell>
        </row>
        <row r="52">
          <cell r="G52" t="str">
            <v>عضو هیات سرپرستی</v>
          </cell>
        </row>
        <row r="53">
          <cell r="G53" t="str">
            <v>عضو هیات مدیره و معاون نظارت بر نهادهای مالی</v>
          </cell>
        </row>
        <row r="54">
          <cell r="G54" t="str">
            <v>عضو هیئت مدیره</v>
          </cell>
        </row>
        <row r="55">
          <cell r="G55" t="str">
            <v>قائم مقام مدیر عامل</v>
          </cell>
        </row>
        <row r="56">
          <cell r="G56" t="str">
            <v>کارشناس</v>
          </cell>
        </row>
        <row r="57">
          <cell r="G57" t="str">
            <v>کارشناس ارشد</v>
          </cell>
        </row>
        <row r="58">
          <cell r="G58" t="str">
            <v>کارشناس امور شعب</v>
          </cell>
        </row>
        <row r="59">
          <cell r="G59" t="str">
            <v>کارشناس حسابداری</v>
          </cell>
        </row>
        <row r="60">
          <cell r="G60" t="str">
            <v>کارشناس مسئول</v>
          </cell>
        </row>
        <row r="61">
          <cell r="G61" t="str">
            <v>کارشناس نظارت بر ناشران</v>
          </cell>
        </row>
        <row r="62">
          <cell r="G62" t="str">
            <v>مدیر</v>
          </cell>
        </row>
        <row r="63">
          <cell r="G63" t="str">
            <v>مدیر ابزارسازی</v>
          </cell>
        </row>
        <row r="64">
          <cell r="G64" t="str">
            <v>مدیر اجرائی</v>
          </cell>
        </row>
        <row r="65">
          <cell r="G65" t="str">
            <v>مدیر اداره نظارت بر بازار اولیه</v>
          </cell>
        </row>
        <row r="66">
          <cell r="G66" t="str">
            <v>مدیر ارشد</v>
          </cell>
        </row>
        <row r="67">
          <cell r="G67" t="str">
            <v>مدیر امور مشتریان</v>
          </cell>
        </row>
        <row r="68">
          <cell r="G68" t="str">
            <v>مدیر اوراق بهادار</v>
          </cell>
        </row>
        <row r="69">
          <cell r="G69" t="str">
            <v>مدیر بخش اوراق</v>
          </cell>
        </row>
        <row r="70">
          <cell r="G70" t="str">
            <v>مدیر بر خط</v>
          </cell>
        </row>
        <row r="71">
          <cell r="G71" t="str">
            <v>مدیر بورس انرژی</v>
          </cell>
        </row>
        <row r="72">
          <cell r="G72" t="str">
            <v>مدیر بورس کالا و انرژی</v>
          </cell>
        </row>
        <row r="73">
          <cell r="G73" t="str">
            <v>مدیر پذیرش</v>
          </cell>
        </row>
        <row r="74">
          <cell r="G74" t="str">
            <v>مدیر پیگیری تخلفات</v>
          </cell>
        </row>
        <row r="75">
          <cell r="G75" t="str">
            <v>مدیر تامین مالی</v>
          </cell>
        </row>
        <row r="76">
          <cell r="G76" t="str">
            <v>مدیر تصفیه</v>
          </cell>
        </row>
        <row r="77">
          <cell r="G77" t="str">
            <v>مدیر حسابداری</v>
          </cell>
        </row>
        <row r="78">
          <cell r="G78" t="str">
            <v>مدیر سهام</v>
          </cell>
        </row>
        <row r="79">
          <cell r="G79" t="str">
            <v>مدیر شعب و پذیرش</v>
          </cell>
        </row>
        <row r="80">
          <cell r="G80" t="str">
            <v>مدیر عامل مدیر صندوق</v>
          </cell>
        </row>
        <row r="81">
          <cell r="G81" t="str">
            <v>مدیر عامل</v>
          </cell>
        </row>
        <row r="82">
          <cell r="G82" t="str">
            <v>مدیر فنی</v>
          </cell>
        </row>
        <row r="83">
          <cell r="G83" t="str">
            <v>مدیر مالی</v>
          </cell>
        </row>
        <row r="84">
          <cell r="G84" t="str">
            <v>مدیر مجامع</v>
          </cell>
        </row>
        <row r="85">
          <cell r="G85" t="str">
            <v>مدیر معاملات</v>
          </cell>
        </row>
        <row r="86">
          <cell r="G86" t="str">
            <v>مدیر ناشران</v>
          </cell>
        </row>
        <row r="87">
          <cell r="G87" t="str">
            <v>مدیر نظارت بر کارگزاران</v>
          </cell>
        </row>
        <row r="88">
          <cell r="G88" t="str">
            <v>مدیر نظارت بر ناشران اوراق بهادار</v>
          </cell>
        </row>
        <row r="89">
          <cell r="G89" t="str">
            <v>مدیر نظارت بر نهادهای مالی</v>
          </cell>
        </row>
        <row r="90">
          <cell r="G90" t="str">
            <v>مدیر واحد</v>
          </cell>
        </row>
        <row r="91">
          <cell r="G91" t="str">
            <v>مدیر واحد پذیرش و امور مشتریان</v>
          </cell>
        </row>
        <row r="92">
          <cell r="G92" t="str">
            <v>مدیر واحد کالا</v>
          </cell>
        </row>
        <row r="93">
          <cell r="G93" t="str">
            <v>مسئول پذیرش</v>
          </cell>
        </row>
        <row r="94">
          <cell r="G94" t="str">
            <v>مسئول تهیه فرم</v>
          </cell>
        </row>
        <row r="95">
          <cell r="G95" t="str">
            <v>مسئول توسعه بازار</v>
          </cell>
        </row>
        <row r="96">
          <cell r="G96" t="str">
            <v>مسئول حسابداری</v>
          </cell>
        </row>
        <row r="97">
          <cell r="G97" t="str">
            <v>مسئول دبیرخانه هیئت داوری</v>
          </cell>
        </row>
        <row r="98">
          <cell r="G98" t="str">
            <v>مسئول دفتر</v>
          </cell>
        </row>
        <row r="99">
          <cell r="G99" t="str">
            <v>مسئول کنترل و نظارت</v>
          </cell>
        </row>
        <row r="100">
          <cell r="G100" t="str">
            <v>مسئول مالی</v>
          </cell>
        </row>
        <row r="101">
          <cell r="G101" t="str">
            <v>مشاور رئیس سازمان</v>
          </cell>
        </row>
        <row r="102">
          <cell r="G102" t="str">
            <v>مشاور معاونت اجرائی</v>
          </cell>
        </row>
        <row r="103">
          <cell r="G103" t="str">
            <v>معامله گر</v>
          </cell>
        </row>
        <row r="104">
          <cell r="G104" t="str">
            <v>معاون اداره</v>
          </cell>
        </row>
        <row r="105">
          <cell r="G105" t="str">
            <v>معاون اداره بررسی های اقتصادی</v>
          </cell>
        </row>
        <row r="106">
          <cell r="G106" t="str">
            <v>معاون پذیرش</v>
          </cell>
        </row>
        <row r="107">
          <cell r="G107" t="str">
            <v>معاون توسعه و مدیریت منابع</v>
          </cell>
        </row>
        <row r="108">
          <cell r="G108" t="str">
            <v>معاون سرمایه گذاری</v>
          </cell>
        </row>
        <row r="109">
          <cell r="G109" t="str">
            <v>معاونت اجرائی</v>
          </cell>
        </row>
        <row r="110">
          <cell r="G110" t="str">
            <v>معاونت بازار</v>
          </cell>
        </row>
        <row r="111">
          <cell r="G111" t="str">
            <v>معاونت پشتیبانی</v>
          </cell>
        </row>
        <row r="112">
          <cell r="G112" t="str">
            <v>معاونت عملیات</v>
          </cell>
        </row>
        <row r="113">
          <cell r="G113" t="str">
            <v>معاونت مالی</v>
          </cell>
        </row>
        <row r="114">
          <cell r="G114" t="str">
            <v>معاونت ناشران و اعضاء</v>
          </cell>
        </row>
        <row r="115">
          <cell r="G115" t="str">
            <v>معاونت نظارت بر بورس ها و ناشران</v>
          </cell>
        </row>
        <row r="116">
          <cell r="G116" t="str">
            <v>معاونت نظارت بر نهادهای مالی</v>
          </cell>
        </row>
        <row r="117">
          <cell r="G117" t="str">
            <v>نایب رئیس هیات امنا</v>
          </cell>
        </row>
        <row r="118">
          <cell r="G118" t="str">
            <v>نایب رئیس هیات مدیره و معاون نظارت بر نهادهای مالی</v>
          </cell>
        </row>
        <row r="119">
          <cell r="G119" t="str">
            <v>نایب رئیس هیئت مدیره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37" t="s">
        <v>0</v>
      </c>
      <c r="B1" s="37"/>
      <c r="C1" s="37"/>
    </row>
    <row r="2" spans="1:3" ht="21.75" customHeight="1">
      <c r="A2" s="37" t="s">
        <v>1</v>
      </c>
      <c r="B2" s="37"/>
      <c r="C2" s="37"/>
    </row>
    <row r="3" spans="1:3" ht="21.75" customHeight="1">
      <c r="A3" s="37" t="s">
        <v>2</v>
      </c>
      <c r="B3" s="37"/>
      <c r="C3" s="37"/>
    </row>
    <row r="4" spans="1:3" ht="7.35" customHeight="1"/>
    <row r="5" spans="1:3" ht="123.6" customHeight="1">
      <c r="B5" s="38"/>
    </row>
    <row r="6" spans="1:3" ht="123.6" customHeight="1">
      <c r="B6" s="3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00B050"/>
    <pageSetUpPr fitToPage="1"/>
  </sheetPr>
  <dimension ref="A1:Y82"/>
  <sheetViews>
    <sheetView rightToLeft="1" view="pageBreakPreview" topLeftCell="A14" zoomScale="80" zoomScaleNormal="100" zoomScaleSheetLayoutView="80" workbookViewId="0">
      <selection activeCell="H71" sqref="H7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6.7109375" bestFit="1" customWidth="1"/>
    <col min="7" max="7" width="1.28515625" customWidth="1"/>
    <col min="8" max="8" width="14.7109375" bestFit="1" customWidth="1"/>
    <col min="9" max="9" width="1.28515625" customWidth="1"/>
    <col min="10" max="10" width="19.42578125" customWidth="1"/>
    <col min="11" max="11" width="1.28515625" customWidth="1"/>
    <col min="12" max="12" width="19" bestFit="1" customWidth="1"/>
    <col min="13" max="13" width="1.28515625" customWidth="1"/>
    <col min="14" max="14" width="16.7109375" bestFit="1" customWidth="1"/>
    <col min="15" max="15" width="1.28515625" customWidth="1"/>
    <col min="16" max="16" width="15.85546875" bestFit="1" customWidth="1"/>
    <col min="17" max="17" width="1.28515625" customWidth="1"/>
    <col min="18" max="18" width="21.28515625" bestFit="1" customWidth="1"/>
    <col min="19" max="19" width="0.28515625" customWidth="1"/>
    <col min="20" max="20" width="18.28515625" customWidth="1"/>
    <col min="21" max="21" width="15.28515625" bestFit="1" customWidth="1"/>
    <col min="23" max="23" width="28.7109375" bestFit="1" customWidth="1"/>
    <col min="24" max="24" width="19.85546875" bestFit="1" customWidth="1"/>
    <col min="25" max="25" width="12" bestFit="1" customWidth="1"/>
  </cols>
  <sheetData>
    <row r="1" spans="1:25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5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5" ht="14.45" customHeight="1"/>
    <row r="5" spans="1:25" ht="14.45" customHeight="1">
      <c r="A5" s="1" t="s">
        <v>195</v>
      </c>
      <c r="B5" s="48" t="s">
        <v>196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5" ht="14.45" customHeight="1">
      <c r="D6" s="44" t="s">
        <v>159</v>
      </c>
      <c r="E6" s="44"/>
      <c r="F6" s="44"/>
      <c r="G6" s="44"/>
      <c r="H6" s="44"/>
      <c r="I6" s="44"/>
      <c r="J6" s="44"/>
      <c r="L6" s="44" t="s">
        <v>160</v>
      </c>
      <c r="M6" s="44"/>
      <c r="N6" s="44"/>
      <c r="O6" s="44"/>
      <c r="P6" s="44"/>
      <c r="Q6" s="44"/>
      <c r="R6" s="44"/>
    </row>
    <row r="7" spans="1:25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5" ht="14.45" customHeight="1">
      <c r="A8" s="44" t="s">
        <v>197</v>
      </c>
      <c r="B8" s="44"/>
      <c r="D8" s="2" t="s">
        <v>198</v>
      </c>
      <c r="F8" s="2" t="s">
        <v>163</v>
      </c>
      <c r="H8" s="2" t="s">
        <v>164</v>
      </c>
      <c r="J8" s="2" t="s">
        <v>23</v>
      </c>
      <c r="L8" s="2" t="s">
        <v>198</v>
      </c>
      <c r="N8" s="2" t="s">
        <v>163</v>
      </c>
      <c r="P8" s="2" t="s">
        <v>164</v>
      </c>
      <c r="R8" s="2" t="s">
        <v>23</v>
      </c>
    </row>
    <row r="9" spans="1:25" ht="21.75" customHeight="1">
      <c r="A9" s="45" t="s">
        <v>71</v>
      </c>
      <c r="B9" s="45"/>
      <c r="D9" s="6">
        <v>0</v>
      </c>
      <c r="F9" s="34">
        <v>-7159240033</v>
      </c>
      <c r="H9" s="6">
        <v>7742071650</v>
      </c>
      <c r="J9" s="9">
        <f>D9+F9+H9</f>
        <v>582831617</v>
      </c>
      <c r="L9" s="6">
        <v>0</v>
      </c>
      <c r="N9" s="6">
        <v>0</v>
      </c>
      <c r="P9" s="6">
        <v>7742071650</v>
      </c>
      <c r="R9" s="9">
        <f>P9+N9+L9</f>
        <v>7742071650</v>
      </c>
      <c r="T9" s="20">
        <v>7742071650</v>
      </c>
      <c r="U9" s="20">
        <f>P9-T9</f>
        <v>0</v>
      </c>
      <c r="W9" t="s">
        <v>71</v>
      </c>
      <c r="X9" s="21">
        <v>7742071650</v>
      </c>
      <c r="Y9">
        <f>VLOOKUP(X9,$P$9:$P$21,1,0)</f>
        <v>7742071650</v>
      </c>
    </row>
    <row r="10" spans="1:25" ht="21.75" customHeight="1">
      <c r="A10" s="39" t="s">
        <v>74</v>
      </c>
      <c r="B10" s="39"/>
      <c r="D10" s="9">
        <v>0</v>
      </c>
      <c r="F10" s="32">
        <v>-3450542476</v>
      </c>
      <c r="H10" s="9">
        <v>4122401113</v>
      </c>
      <c r="J10" s="9">
        <f t="shared" ref="J10:J38" si="0">D10+F10+H10</f>
        <v>671858637</v>
      </c>
      <c r="L10" s="9">
        <v>0</v>
      </c>
      <c r="N10" s="9">
        <v>0</v>
      </c>
      <c r="P10" s="9">
        <v>4122401113</v>
      </c>
      <c r="R10" s="9">
        <f t="shared" ref="R10:R38" si="1">P10+N10+L10</f>
        <v>4122401113</v>
      </c>
      <c r="T10" s="20">
        <v>4122401113</v>
      </c>
      <c r="U10" s="20">
        <f>P10-T10</f>
        <v>0</v>
      </c>
      <c r="W10" t="s">
        <v>74</v>
      </c>
      <c r="X10" s="21">
        <v>4122401113</v>
      </c>
      <c r="Y10">
        <f t="shared" ref="Y10:Y21" si="2">VLOOKUP(X10,$P$9:$P$21,1,0)</f>
        <v>4122401113</v>
      </c>
    </row>
    <row r="11" spans="1:25" ht="21.75" customHeight="1">
      <c r="A11" s="39" t="s">
        <v>199</v>
      </c>
      <c r="B11" s="39"/>
      <c r="D11" s="9">
        <v>0</v>
      </c>
      <c r="F11" s="9">
        <v>0</v>
      </c>
      <c r="H11" s="9">
        <v>0</v>
      </c>
      <c r="J11" s="9">
        <f t="shared" si="0"/>
        <v>0</v>
      </c>
      <c r="L11" s="9">
        <v>380420196</v>
      </c>
      <c r="N11" s="9">
        <v>0</v>
      </c>
      <c r="P11" s="9">
        <v>206885371</v>
      </c>
      <c r="R11" s="9">
        <f t="shared" si="1"/>
        <v>587305567</v>
      </c>
      <c r="T11" s="20">
        <v>206885370</v>
      </c>
      <c r="U11" s="20">
        <f>P11-T11</f>
        <v>1</v>
      </c>
      <c r="W11" t="s">
        <v>199</v>
      </c>
      <c r="X11" s="21">
        <v>206885371</v>
      </c>
      <c r="Y11">
        <f t="shared" si="2"/>
        <v>206885371</v>
      </c>
    </row>
    <row r="12" spans="1:25" ht="21.75" customHeight="1">
      <c r="A12" s="39" t="s">
        <v>200</v>
      </c>
      <c r="B12" s="39"/>
      <c r="D12" s="9">
        <v>0</v>
      </c>
      <c r="F12" s="9">
        <v>0</v>
      </c>
      <c r="H12" s="9">
        <v>0</v>
      </c>
      <c r="J12" s="9">
        <f t="shared" si="0"/>
        <v>0</v>
      </c>
      <c r="L12" s="9">
        <v>0</v>
      </c>
      <c r="N12" s="9">
        <v>0</v>
      </c>
      <c r="P12" s="9">
        <v>37163078659</v>
      </c>
      <c r="R12" s="9">
        <f t="shared" si="1"/>
        <v>37163078659</v>
      </c>
      <c r="T12" s="20">
        <v>37163078659</v>
      </c>
      <c r="U12" s="20">
        <f t="shared" ref="U12:U34" si="3">P12-T12</f>
        <v>0</v>
      </c>
      <c r="W12" t="s">
        <v>200</v>
      </c>
      <c r="X12" s="21">
        <v>37163078659</v>
      </c>
      <c r="Y12">
        <f t="shared" si="2"/>
        <v>37163078659</v>
      </c>
    </row>
    <row r="13" spans="1:25" ht="21.75" customHeight="1">
      <c r="A13" s="39" t="s">
        <v>201</v>
      </c>
      <c r="B13" s="39"/>
      <c r="D13" s="9">
        <v>0</v>
      </c>
      <c r="F13" s="9">
        <v>0</v>
      </c>
      <c r="H13" s="9">
        <v>0</v>
      </c>
      <c r="J13" s="9">
        <f t="shared" si="0"/>
        <v>0</v>
      </c>
      <c r="L13" s="9">
        <v>530994062</v>
      </c>
      <c r="N13" s="9">
        <v>0</v>
      </c>
      <c r="P13" s="9">
        <v>348230786</v>
      </c>
      <c r="R13" s="9">
        <f t="shared" si="1"/>
        <v>879224848</v>
      </c>
      <c r="T13" s="20">
        <v>348230786</v>
      </c>
      <c r="U13" s="20">
        <f t="shared" si="3"/>
        <v>0</v>
      </c>
      <c r="W13" t="s">
        <v>201</v>
      </c>
      <c r="X13" s="21">
        <v>348230786</v>
      </c>
      <c r="Y13">
        <f t="shared" si="2"/>
        <v>348230786</v>
      </c>
    </row>
    <row r="14" spans="1:25" ht="21.75" customHeight="1">
      <c r="A14" s="39" t="s">
        <v>202</v>
      </c>
      <c r="B14" s="39"/>
      <c r="D14" s="9">
        <v>0</v>
      </c>
      <c r="F14" s="9">
        <v>0</v>
      </c>
      <c r="H14" s="9">
        <v>0</v>
      </c>
      <c r="J14" s="9">
        <f t="shared" si="0"/>
        <v>0</v>
      </c>
      <c r="L14" s="9">
        <v>0</v>
      </c>
      <c r="N14" s="9">
        <v>0</v>
      </c>
      <c r="P14" s="9">
        <v>40587182460</v>
      </c>
      <c r="R14" s="9">
        <f t="shared" si="1"/>
        <v>40587182460</v>
      </c>
      <c r="T14" s="20">
        <v>40587182460</v>
      </c>
      <c r="U14" s="20">
        <f t="shared" si="3"/>
        <v>0</v>
      </c>
      <c r="W14" t="s">
        <v>202</v>
      </c>
      <c r="X14" s="21">
        <v>40587182460</v>
      </c>
      <c r="Y14">
        <f t="shared" si="2"/>
        <v>40587182460</v>
      </c>
    </row>
    <row r="15" spans="1:25" ht="21.75" customHeight="1">
      <c r="A15" s="39" t="s">
        <v>203</v>
      </c>
      <c r="B15" s="39"/>
      <c r="D15" s="9">
        <v>0</v>
      </c>
      <c r="F15" s="9">
        <v>0</v>
      </c>
      <c r="H15" s="9">
        <v>0</v>
      </c>
      <c r="J15" s="9">
        <f t="shared" si="0"/>
        <v>0</v>
      </c>
      <c r="L15" s="9">
        <v>556681978</v>
      </c>
      <c r="N15" s="9">
        <v>0</v>
      </c>
      <c r="P15" s="9">
        <v>396240997</v>
      </c>
      <c r="R15" s="9">
        <f t="shared" si="1"/>
        <v>952922975</v>
      </c>
      <c r="T15" s="20">
        <v>396240997</v>
      </c>
      <c r="U15" s="20">
        <f t="shared" si="3"/>
        <v>0</v>
      </c>
      <c r="W15" t="s">
        <v>203</v>
      </c>
      <c r="X15" s="21">
        <v>396240997</v>
      </c>
      <c r="Y15">
        <f t="shared" si="2"/>
        <v>396240997</v>
      </c>
    </row>
    <row r="16" spans="1:25" ht="21.75" customHeight="1">
      <c r="A16" s="39" t="s">
        <v>204</v>
      </c>
      <c r="B16" s="39"/>
      <c r="D16" s="9">
        <v>5360690</v>
      </c>
      <c r="F16" s="9">
        <v>0</v>
      </c>
      <c r="H16" s="9">
        <v>0</v>
      </c>
      <c r="J16" s="9">
        <f t="shared" si="0"/>
        <v>5360690</v>
      </c>
      <c r="L16" s="9">
        <v>878407183</v>
      </c>
      <c r="N16" s="9">
        <v>0</v>
      </c>
      <c r="P16" s="9">
        <v>449031427</v>
      </c>
      <c r="R16" s="9">
        <f t="shared" si="1"/>
        <v>1327438610</v>
      </c>
      <c r="T16" s="20">
        <v>449031427</v>
      </c>
      <c r="U16" s="20">
        <f t="shared" si="3"/>
        <v>0</v>
      </c>
      <c r="W16" t="s">
        <v>204</v>
      </c>
      <c r="X16" s="21">
        <v>449031427</v>
      </c>
      <c r="Y16">
        <f t="shared" si="2"/>
        <v>449031427</v>
      </c>
    </row>
    <row r="17" spans="1:25" ht="21.75" customHeight="1">
      <c r="A17" s="39" t="s">
        <v>68</v>
      </c>
      <c r="B17" s="39"/>
      <c r="D17" s="9">
        <v>0</v>
      </c>
      <c r="F17" s="9">
        <v>1700474833</v>
      </c>
      <c r="H17" s="9">
        <v>0</v>
      </c>
      <c r="J17" s="9">
        <f t="shared" si="0"/>
        <v>1700474833</v>
      </c>
      <c r="L17" s="9">
        <v>0</v>
      </c>
      <c r="N17" s="9">
        <v>10926806427</v>
      </c>
      <c r="P17" s="32">
        <v>20337623982</v>
      </c>
      <c r="R17" s="9">
        <f t="shared" si="1"/>
        <v>31264430409</v>
      </c>
      <c r="T17" s="20">
        <v>20370235111</v>
      </c>
      <c r="U17" s="23">
        <f t="shared" si="3"/>
        <v>-32611129</v>
      </c>
      <c r="W17" t="s">
        <v>68</v>
      </c>
      <c r="X17" s="21">
        <v>20337623982</v>
      </c>
      <c r="Y17">
        <f t="shared" si="2"/>
        <v>20337623982</v>
      </c>
    </row>
    <row r="18" spans="1:25" ht="21.75" customHeight="1">
      <c r="A18" s="39" t="s">
        <v>205</v>
      </c>
      <c r="B18" s="39"/>
      <c r="D18" s="9">
        <v>0</v>
      </c>
      <c r="F18" s="9">
        <v>0</v>
      </c>
      <c r="H18" s="9">
        <v>0</v>
      </c>
      <c r="J18" s="9">
        <f t="shared" si="0"/>
        <v>0</v>
      </c>
      <c r="L18" s="9">
        <v>14847123157</v>
      </c>
      <c r="N18" s="9">
        <v>0</v>
      </c>
      <c r="P18" s="32">
        <v>6006100000</v>
      </c>
      <c r="R18" s="9">
        <f t="shared" si="1"/>
        <v>20853223157</v>
      </c>
      <c r="T18" s="20">
        <v>6044225000</v>
      </c>
      <c r="U18" s="23">
        <f t="shared" si="3"/>
        <v>-38125000</v>
      </c>
      <c r="W18" t="s">
        <v>205</v>
      </c>
      <c r="X18" s="21">
        <v>6006100000</v>
      </c>
      <c r="Y18">
        <f t="shared" si="2"/>
        <v>6006100000</v>
      </c>
    </row>
    <row r="19" spans="1:25" ht="21.75" customHeight="1">
      <c r="A19" s="39" t="s">
        <v>206</v>
      </c>
      <c r="B19" s="39"/>
      <c r="D19" s="9">
        <v>0</v>
      </c>
      <c r="F19" s="9">
        <v>0</v>
      </c>
      <c r="H19" s="9">
        <v>0</v>
      </c>
      <c r="J19" s="9">
        <f t="shared" si="0"/>
        <v>0</v>
      </c>
      <c r="L19" s="9">
        <v>78628794609</v>
      </c>
      <c r="N19" s="9">
        <v>0</v>
      </c>
      <c r="P19" s="32">
        <v>40576702848</v>
      </c>
      <c r="R19" s="9">
        <f t="shared" si="1"/>
        <v>119205497457</v>
      </c>
      <c r="T19" s="20">
        <v>40615364762</v>
      </c>
      <c r="U19" s="23">
        <f t="shared" si="3"/>
        <v>-38661914</v>
      </c>
      <c r="W19" t="s">
        <v>206</v>
      </c>
      <c r="X19" s="21">
        <v>40576702848</v>
      </c>
      <c r="Y19">
        <f t="shared" si="2"/>
        <v>40576702848</v>
      </c>
    </row>
    <row r="20" spans="1:25" ht="21.75" customHeight="1">
      <c r="A20" s="39" t="s">
        <v>80</v>
      </c>
      <c r="B20" s="39"/>
      <c r="D20" s="9">
        <v>11905283740</v>
      </c>
      <c r="F20" s="9">
        <v>52380004404</v>
      </c>
      <c r="H20" s="9">
        <v>0</v>
      </c>
      <c r="J20" s="9">
        <f t="shared" si="0"/>
        <v>64285288144</v>
      </c>
      <c r="L20" s="9">
        <v>120067468897</v>
      </c>
      <c r="N20" s="9">
        <v>53906462547</v>
      </c>
      <c r="P20" s="32">
        <v>-36445832565</v>
      </c>
      <c r="R20" s="9">
        <f t="shared" si="1"/>
        <v>137528098879</v>
      </c>
      <c r="T20" s="20">
        <v>36267598385</v>
      </c>
      <c r="U20" s="23">
        <f>P20-T20</f>
        <v>-72713430950</v>
      </c>
      <c r="W20" t="s">
        <v>80</v>
      </c>
      <c r="X20" s="21">
        <v>-36445832565</v>
      </c>
      <c r="Y20">
        <f t="shared" si="2"/>
        <v>-36445832565</v>
      </c>
    </row>
    <row r="21" spans="1:25" ht="21.75" customHeight="1">
      <c r="A21" s="39" t="s">
        <v>207</v>
      </c>
      <c r="B21" s="39"/>
      <c r="D21" s="9">
        <v>0</v>
      </c>
      <c r="F21" s="9">
        <v>0</v>
      </c>
      <c r="H21" s="9">
        <v>0</v>
      </c>
      <c r="J21" s="9">
        <f t="shared" si="0"/>
        <v>0</v>
      </c>
      <c r="L21" s="9">
        <v>177915173989</v>
      </c>
      <c r="N21" s="9">
        <v>0</v>
      </c>
      <c r="P21" s="32">
        <v>27123600000</v>
      </c>
      <c r="R21" s="9">
        <f t="shared" si="1"/>
        <v>205038773989</v>
      </c>
      <c r="T21" s="20">
        <v>27163600000</v>
      </c>
      <c r="U21" s="23">
        <f t="shared" si="3"/>
        <v>-40000000</v>
      </c>
      <c r="W21" t="s">
        <v>207</v>
      </c>
      <c r="X21" s="21">
        <v>27123600000</v>
      </c>
      <c r="Y21">
        <f t="shared" si="2"/>
        <v>27123600000</v>
      </c>
    </row>
    <row r="22" spans="1:25" ht="21.75" customHeight="1">
      <c r="A22" s="39" t="s">
        <v>116</v>
      </c>
      <c r="B22" s="39"/>
      <c r="D22" s="9">
        <v>18567194111</v>
      </c>
      <c r="F22" s="9">
        <v>-218362986311</v>
      </c>
      <c r="H22" s="9">
        <v>0</v>
      </c>
      <c r="J22" s="9">
        <f t="shared" si="0"/>
        <v>-199795792200</v>
      </c>
      <c r="L22" s="9">
        <v>18567194111</v>
      </c>
      <c r="N22" s="9">
        <v>-218362986310</v>
      </c>
      <c r="P22" s="9">
        <v>0</v>
      </c>
      <c r="R22" s="9">
        <f t="shared" si="1"/>
        <v>-199795792199</v>
      </c>
      <c r="U22" s="20">
        <f t="shared" si="3"/>
        <v>0</v>
      </c>
    </row>
    <row r="23" spans="1:25" ht="21.75" customHeight="1">
      <c r="A23" s="39" t="s">
        <v>110</v>
      </c>
      <c r="B23" s="39"/>
      <c r="D23" s="9">
        <v>14130099148</v>
      </c>
      <c r="F23" s="9">
        <v>3942026378</v>
      </c>
      <c r="H23" s="9">
        <v>0</v>
      </c>
      <c r="J23" s="9">
        <f t="shared" si="0"/>
        <v>18072125526</v>
      </c>
      <c r="L23" s="9">
        <v>112894429641</v>
      </c>
      <c r="N23" s="9">
        <v>-59197018635</v>
      </c>
      <c r="P23" s="9">
        <v>0</v>
      </c>
      <c r="R23" s="9">
        <f t="shared" si="1"/>
        <v>53697411006</v>
      </c>
      <c r="U23" s="20">
        <f t="shared" si="3"/>
        <v>0</v>
      </c>
    </row>
    <row r="24" spans="1:25" ht="21.75" customHeight="1">
      <c r="A24" s="39" t="s">
        <v>107</v>
      </c>
      <c r="B24" s="39"/>
      <c r="D24" s="9">
        <v>4704146756</v>
      </c>
      <c r="F24" s="9">
        <v>-211711620</v>
      </c>
      <c r="H24" s="9">
        <v>0</v>
      </c>
      <c r="J24" s="9">
        <f t="shared" si="0"/>
        <v>4492435136</v>
      </c>
      <c r="L24" s="9">
        <v>26242211868</v>
      </c>
      <c r="N24" s="9">
        <v>3902740209</v>
      </c>
      <c r="P24" s="9">
        <v>0</v>
      </c>
      <c r="R24" s="9">
        <f t="shared" si="1"/>
        <v>30144952077</v>
      </c>
      <c r="U24" s="20">
        <f t="shared" si="3"/>
        <v>0</v>
      </c>
    </row>
    <row r="25" spans="1:25" ht="21.75" customHeight="1">
      <c r="A25" s="39" t="s">
        <v>104</v>
      </c>
      <c r="B25" s="39"/>
      <c r="D25" s="9">
        <v>25641559419</v>
      </c>
      <c r="F25" s="9">
        <v>0</v>
      </c>
      <c r="H25" s="9">
        <v>0</v>
      </c>
      <c r="J25" s="9">
        <f t="shared" si="0"/>
        <v>25641559419</v>
      </c>
      <c r="L25" s="9">
        <v>128447531768</v>
      </c>
      <c r="N25" s="9">
        <v>93009162049</v>
      </c>
      <c r="P25" s="9">
        <v>0</v>
      </c>
      <c r="R25" s="9">
        <f t="shared" si="1"/>
        <v>221456693817</v>
      </c>
      <c r="U25" s="20">
        <f t="shared" si="3"/>
        <v>0</v>
      </c>
    </row>
    <row r="26" spans="1:25" ht="21.75" customHeight="1">
      <c r="A26" s="39" t="s">
        <v>101</v>
      </c>
      <c r="B26" s="39"/>
      <c r="D26" s="9">
        <v>30257259430</v>
      </c>
      <c r="F26" s="9">
        <v>-78712730731</v>
      </c>
      <c r="H26" s="9">
        <v>0</v>
      </c>
      <c r="J26" s="9">
        <f t="shared" si="0"/>
        <v>-48455471301</v>
      </c>
      <c r="L26" s="9">
        <v>142420899868</v>
      </c>
      <c r="N26" s="9">
        <v>26021853081</v>
      </c>
      <c r="P26" s="9">
        <v>0</v>
      </c>
      <c r="R26" s="9">
        <f t="shared" si="1"/>
        <v>168442752949</v>
      </c>
      <c r="U26" s="20">
        <f t="shared" si="3"/>
        <v>0</v>
      </c>
    </row>
    <row r="27" spans="1:25" ht="21.75" customHeight="1">
      <c r="A27" s="39" t="s">
        <v>98</v>
      </c>
      <c r="B27" s="39"/>
      <c r="D27" s="9">
        <v>23615423517</v>
      </c>
      <c r="F27" s="9">
        <v>-70140936651</v>
      </c>
      <c r="H27" s="9">
        <v>0</v>
      </c>
      <c r="J27" s="9">
        <f t="shared" si="0"/>
        <v>-46525513134</v>
      </c>
      <c r="L27" s="9">
        <v>167059542135</v>
      </c>
      <c r="N27" s="9">
        <v>-79933921350</v>
      </c>
      <c r="P27" s="9">
        <v>0</v>
      </c>
      <c r="R27" s="9">
        <f t="shared" si="1"/>
        <v>87125620785</v>
      </c>
      <c r="U27" s="20">
        <f t="shared" si="3"/>
        <v>0</v>
      </c>
    </row>
    <row r="28" spans="1:25" ht="21.75" customHeight="1">
      <c r="A28" s="39" t="s">
        <v>119</v>
      </c>
      <c r="B28" s="39"/>
      <c r="D28" s="9">
        <v>77172222150</v>
      </c>
      <c r="F28" s="9">
        <v>0</v>
      </c>
      <c r="H28" s="9">
        <v>0</v>
      </c>
      <c r="J28" s="9">
        <f t="shared" si="0"/>
        <v>77172222150</v>
      </c>
      <c r="L28" s="9">
        <v>518882833200</v>
      </c>
      <c r="N28" s="9">
        <v>0</v>
      </c>
      <c r="P28" s="9">
        <v>0</v>
      </c>
      <c r="R28" s="9">
        <f t="shared" si="1"/>
        <v>518882833200</v>
      </c>
      <c r="U28" s="20">
        <f t="shared" si="3"/>
        <v>0</v>
      </c>
    </row>
    <row r="29" spans="1:25" ht="21.75" customHeight="1">
      <c r="A29" s="39" t="s">
        <v>113</v>
      </c>
      <c r="B29" s="39"/>
      <c r="D29" s="9">
        <v>15390853520</v>
      </c>
      <c r="F29" s="9">
        <v>113737781290</v>
      </c>
      <c r="H29" s="9">
        <v>0</v>
      </c>
      <c r="J29" s="9">
        <f t="shared" si="0"/>
        <v>129128634810</v>
      </c>
      <c r="L29" s="9">
        <v>108950274571</v>
      </c>
      <c r="N29" s="9">
        <v>69584985434</v>
      </c>
      <c r="P29" s="9">
        <v>0</v>
      </c>
      <c r="R29" s="9">
        <f t="shared" si="1"/>
        <v>178535260005</v>
      </c>
      <c r="U29" s="20">
        <f t="shared" si="3"/>
        <v>0</v>
      </c>
    </row>
    <row r="30" spans="1:25" ht="21.75" customHeight="1">
      <c r="A30" s="39" t="s">
        <v>92</v>
      </c>
      <c r="B30" s="39"/>
      <c r="D30" s="9">
        <v>39713768768</v>
      </c>
      <c r="F30" s="9">
        <v>-5984098745</v>
      </c>
      <c r="H30" s="9">
        <v>0</v>
      </c>
      <c r="J30" s="9">
        <f t="shared" si="0"/>
        <v>33729670023</v>
      </c>
      <c r="L30" s="9">
        <v>286199242382</v>
      </c>
      <c r="N30" s="9">
        <v>70123523327</v>
      </c>
      <c r="P30" s="9">
        <v>0</v>
      </c>
      <c r="R30" s="9">
        <f t="shared" si="1"/>
        <v>356322765709</v>
      </c>
      <c r="U30" s="20">
        <f t="shared" si="3"/>
        <v>0</v>
      </c>
    </row>
    <row r="31" spans="1:25" ht="21.75" customHeight="1">
      <c r="A31" s="39" t="s">
        <v>95</v>
      </c>
      <c r="B31" s="39"/>
      <c r="D31" s="9">
        <v>10206520606</v>
      </c>
      <c r="F31" s="9">
        <v>-7706906470</v>
      </c>
      <c r="H31" s="9">
        <v>0</v>
      </c>
      <c r="J31" s="9">
        <f t="shared" si="0"/>
        <v>2499614136</v>
      </c>
      <c r="L31" s="9">
        <v>71982280430</v>
      </c>
      <c r="N31" s="9">
        <v>7548545378</v>
      </c>
      <c r="P31" s="9">
        <v>0</v>
      </c>
      <c r="R31" s="9">
        <f t="shared" si="1"/>
        <v>79530825808</v>
      </c>
      <c r="U31" s="20">
        <f t="shared" si="3"/>
        <v>0</v>
      </c>
    </row>
    <row r="32" spans="1:25" ht="21.75" customHeight="1">
      <c r="A32" s="39" t="s">
        <v>58</v>
      </c>
      <c r="B32" s="39"/>
      <c r="D32" s="9">
        <v>17336211120</v>
      </c>
      <c r="F32" s="9">
        <v>180280518232</v>
      </c>
      <c r="H32" s="9">
        <v>0</v>
      </c>
      <c r="J32" s="9">
        <f t="shared" si="0"/>
        <v>197616729352</v>
      </c>
      <c r="L32" s="9">
        <v>122737301365</v>
      </c>
      <c r="N32" s="9">
        <v>123467517455</v>
      </c>
      <c r="P32" s="9">
        <v>0</v>
      </c>
      <c r="R32" s="9">
        <f t="shared" si="1"/>
        <v>246204818820</v>
      </c>
      <c r="U32" s="20">
        <f t="shared" si="3"/>
        <v>0</v>
      </c>
    </row>
    <row r="33" spans="1:21" ht="21.75" customHeight="1">
      <c r="A33" s="39" t="s">
        <v>89</v>
      </c>
      <c r="B33" s="39"/>
      <c r="D33" s="9">
        <v>8272373700</v>
      </c>
      <c r="F33" s="9">
        <v>0</v>
      </c>
      <c r="H33" s="9">
        <v>0</v>
      </c>
      <c r="J33" s="9">
        <f t="shared" si="0"/>
        <v>8272373700</v>
      </c>
      <c r="L33" s="9">
        <v>58893405504</v>
      </c>
      <c r="N33" s="9">
        <v>-29994562500</v>
      </c>
      <c r="P33" s="9">
        <v>0</v>
      </c>
      <c r="R33" s="9">
        <f t="shared" si="1"/>
        <v>28898843004</v>
      </c>
      <c r="U33" s="20">
        <f t="shared" si="3"/>
        <v>0</v>
      </c>
    </row>
    <row r="34" spans="1:21" ht="21.75" customHeight="1">
      <c r="A34" s="39" t="s">
        <v>83</v>
      </c>
      <c r="B34" s="39"/>
      <c r="D34" s="9">
        <v>10538911560</v>
      </c>
      <c r="F34" s="9">
        <v>11211167607</v>
      </c>
      <c r="H34" s="9">
        <v>0</v>
      </c>
      <c r="J34" s="9">
        <f t="shared" si="0"/>
        <v>21750079167</v>
      </c>
      <c r="L34" s="9">
        <v>74894268320</v>
      </c>
      <c r="N34" s="9">
        <v>-28781582393</v>
      </c>
      <c r="P34" s="9">
        <v>0</v>
      </c>
      <c r="R34" s="9">
        <f t="shared" si="1"/>
        <v>46112685927</v>
      </c>
      <c r="U34" s="20">
        <f t="shared" si="3"/>
        <v>0</v>
      </c>
    </row>
    <row r="35" spans="1:21" ht="21.75" customHeight="1">
      <c r="A35" s="39" t="s">
        <v>86</v>
      </c>
      <c r="B35" s="39"/>
      <c r="D35" s="9">
        <v>4244218005</v>
      </c>
      <c r="F35" s="9">
        <v>0</v>
      </c>
      <c r="H35" s="9">
        <v>0</v>
      </c>
      <c r="J35" s="9">
        <f t="shared" si="0"/>
        <v>4244218005</v>
      </c>
      <c r="L35" s="9">
        <v>30438769579</v>
      </c>
      <c r="N35" s="9">
        <v>-17869460573</v>
      </c>
      <c r="P35" s="9">
        <v>0</v>
      </c>
      <c r="R35" s="9">
        <f t="shared" si="1"/>
        <v>12569309006</v>
      </c>
    </row>
    <row r="36" spans="1:21" ht="21.75" customHeight="1">
      <c r="A36" s="39" t="s">
        <v>77</v>
      </c>
      <c r="B36" s="39"/>
      <c r="D36" s="9">
        <v>2738842908</v>
      </c>
      <c r="F36" s="9">
        <v>0</v>
      </c>
      <c r="H36" s="9">
        <v>0</v>
      </c>
      <c r="J36" s="9">
        <f t="shared" si="0"/>
        <v>2738842908</v>
      </c>
      <c r="L36" s="9">
        <v>19981351405</v>
      </c>
      <c r="N36" s="9">
        <v>0</v>
      </c>
      <c r="P36" s="9">
        <v>0</v>
      </c>
      <c r="R36" s="9">
        <f t="shared" si="1"/>
        <v>19981351405</v>
      </c>
    </row>
    <row r="37" spans="1:21" ht="21.75" customHeight="1">
      <c r="A37" s="39" t="s">
        <v>65</v>
      </c>
      <c r="B37" s="39"/>
      <c r="D37" s="9">
        <v>0</v>
      </c>
      <c r="F37" s="33">
        <v>3065814220</v>
      </c>
      <c r="H37" s="9">
        <v>0</v>
      </c>
      <c r="J37" s="9">
        <f t="shared" si="0"/>
        <v>3065814220</v>
      </c>
      <c r="L37" s="9">
        <v>0</v>
      </c>
      <c r="N37" s="9">
        <v>16545360610</v>
      </c>
      <c r="P37" s="9">
        <v>0</v>
      </c>
      <c r="R37" s="9">
        <f t="shared" si="1"/>
        <v>16545360610</v>
      </c>
    </row>
    <row r="38" spans="1:21" ht="21.75" customHeight="1">
      <c r="A38" s="41" t="s">
        <v>62</v>
      </c>
      <c r="B38" s="41"/>
      <c r="D38" s="13">
        <v>0</v>
      </c>
      <c r="F38" s="13">
        <v>1753782069</v>
      </c>
      <c r="H38" s="13">
        <v>0</v>
      </c>
      <c r="J38" s="9">
        <f t="shared" si="0"/>
        <v>1753782069</v>
      </c>
      <c r="L38" s="13">
        <v>0</v>
      </c>
      <c r="N38" s="13">
        <v>10122265007</v>
      </c>
      <c r="P38" s="13">
        <v>0</v>
      </c>
      <c r="R38" s="9">
        <f t="shared" si="1"/>
        <v>10122265007</v>
      </c>
    </row>
    <row r="39" spans="1:21" ht="21.75" customHeight="1" thickBot="1">
      <c r="A39" s="43" t="s">
        <v>23</v>
      </c>
      <c r="B39" s="43"/>
      <c r="D39" s="16">
        <f>SUM(D9:D38)</f>
        <v>314440249148</v>
      </c>
      <c r="F39" s="16">
        <f>SUM(F9:F38)</f>
        <v>-23657584004</v>
      </c>
      <c r="H39" s="16">
        <f>SUM(H9:H38)</f>
        <v>11864472763</v>
      </c>
      <c r="J39" s="6">
        <f>SUM(J9:J38)</f>
        <v>302647137907</v>
      </c>
      <c r="L39" s="16">
        <f>SUM(L9:L38)</f>
        <v>2282396600218</v>
      </c>
      <c r="N39" s="16">
        <f>SUM(N9:N38)</f>
        <v>51019689763</v>
      </c>
      <c r="P39" s="16">
        <f>SUM(P9:P38)</f>
        <v>148613316728</v>
      </c>
      <c r="R39" s="6">
        <f>SUM(R9:R38)</f>
        <v>2482029606709</v>
      </c>
    </row>
    <row r="40" spans="1:21" ht="13.5" thickTop="1"/>
    <row r="41" spans="1:21" hidden="1">
      <c r="D41" s="20">
        <v>77172222150</v>
      </c>
    </row>
    <row r="42" spans="1:21" hidden="1">
      <c r="D42" s="20">
        <v>237268026998</v>
      </c>
      <c r="F42" s="20">
        <v>23657584004</v>
      </c>
      <c r="H42" s="20">
        <v>11864472763</v>
      </c>
    </row>
    <row r="43" spans="1:21" hidden="1">
      <c r="D43" s="20">
        <f>D41+D42</f>
        <v>314440249148</v>
      </c>
      <c r="F43" s="20">
        <f>F42+F39</f>
        <v>0</v>
      </c>
      <c r="H43" s="20">
        <f>H39-H42</f>
        <v>0</v>
      </c>
      <c r="N43" s="20">
        <v>51019689763</v>
      </c>
      <c r="P43" s="20">
        <v>148940948950</v>
      </c>
    </row>
    <row r="44" spans="1:21" hidden="1">
      <c r="D44" s="20">
        <f>D39-D43</f>
        <v>0</v>
      </c>
      <c r="F44" s="20"/>
      <c r="L44">
        <v>518882833200</v>
      </c>
      <c r="P44" s="20">
        <f>P39-P43</f>
        <v>-327632222</v>
      </c>
    </row>
    <row r="45" spans="1:21" hidden="1">
      <c r="F45" s="20"/>
      <c r="L45">
        <v>1763513767018</v>
      </c>
      <c r="N45" s="20">
        <f>N39-N43</f>
        <v>0</v>
      </c>
      <c r="P45" s="20">
        <f>P43+P44</f>
        <v>148613316728</v>
      </c>
    </row>
    <row r="46" spans="1:21" hidden="1">
      <c r="P46" s="20">
        <f>P39-P45</f>
        <v>0</v>
      </c>
    </row>
    <row r="47" spans="1:21" hidden="1">
      <c r="F47" s="20"/>
      <c r="L47">
        <v>2282396600218</v>
      </c>
    </row>
    <row r="48" spans="1:21" hidden="1"/>
    <row r="49" spans="4:16" hidden="1">
      <c r="F49" s="20">
        <v>23657584004</v>
      </c>
      <c r="L49" s="20">
        <f>L47-L39</f>
        <v>0</v>
      </c>
    </row>
    <row r="50" spans="4:16" hidden="1"/>
    <row r="51" spans="4:16" hidden="1"/>
    <row r="52" spans="4:16" hidden="1"/>
    <row r="53" spans="4:16" hidden="1"/>
    <row r="54" spans="4:16" hidden="1"/>
    <row r="55" spans="4:16" hidden="1"/>
    <row r="56" spans="4:16" hidden="1"/>
    <row r="57" spans="4:16" hidden="1"/>
    <row r="59" spans="4:16">
      <c r="D59" s="20">
        <f>'سود اوراق بهادار'!J31</f>
        <v>314440249148</v>
      </c>
      <c r="F59" s="20">
        <f>SUM('درآمد ناشی از تغییر قیمت اوراق'!I15:I34)</f>
        <v>-23657584004</v>
      </c>
      <c r="H59" s="20">
        <f>SUM('درآمد ناشی از فروش'!I33:I34)</f>
        <v>0</v>
      </c>
      <c r="L59" s="20">
        <f>'سود اوراق بهادار'!T31</f>
        <v>2282396600218</v>
      </c>
      <c r="N59" s="20">
        <f>SUM('درآمد ناشی از تغییر قیمت اوراق'!Q15:Q34)</f>
        <v>51019689763</v>
      </c>
      <c r="P59" s="20">
        <f>SUM('درآمد ناشی از فروش'!Q33:Q55)</f>
        <v>93776440165</v>
      </c>
    </row>
    <row r="60" spans="4:16">
      <c r="D60" s="20">
        <f>D59-D39</f>
        <v>0</v>
      </c>
      <c r="F60" s="20">
        <f>F59-F39</f>
        <v>0</v>
      </c>
      <c r="H60" s="20">
        <f>H59-H39</f>
        <v>-11864472763</v>
      </c>
      <c r="L60" s="20">
        <f>L59-L39</f>
        <v>0</v>
      </c>
      <c r="N60" s="20">
        <f>N59-N39</f>
        <v>0</v>
      </c>
      <c r="P60" s="20">
        <f>P59-P39</f>
        <v>-54836876563</v>
      </c>
    </row>
    <row r="77" spans="18:18">
      <c r="R77" s="21"/>
    </row>
    <row r="78" spans="18:18">
      <c r="R78" s="21"/>
    </row>
    <row r="79" spans="18:18">
      <c r="R79" s="21"/>
    </row>
    <row r="80" spans="18:18">
      <c r="R80" s="21"/>
    </row>
    <row r="82" spans="18:18">
      <c r="R82" s="22"/>
    </row>
  </sheetData>
  <mergeCells count="3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8:B38"/>
    <mergeCell ref="A39:B39"/>
    <mergeCell ref="A33:B33"/>
    <mergeCell ref="A34:B34"/>
    <mergeCell ref="A35:B35"/>
    <mergeCell ref="A36:B36"/>
    <mergeCell ref="A37:B37"/>
  </mergeCells>
  <pageMargins left="0.39370078740157483" right="0.39370078740157483" top="0.39370078740157483" bottom="0.39370078740157483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B050"/>
    <pageSetUpPr fitToPage="1"/>
  </sheetPr>
  <dimension ref="A1:J40"/>
  <sheetViews>
    <sheetView rightToLeft="1" topLeftCell="A13" workbookViewId="0">
      <selection activeCell="D28" sqref="D28"/>
    </sheetView>
  </sheetViews>
  <sheetFormatPr defaultRowHeight="12.75"/>
  <cols>
    <col min="1" max="1" width="29.85546875" bestFit="1" customWidth="1"/>
    <col min="2" max="2" width="0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/>
    <row r="5" spans="1:10" ht="14.45" customHeight="1">
      <c r="A5" s="1" t="s">
        <v>208</v>
      </c>
      <c r="B5" s="48" t="s">
        <v>209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>
      <c r="D6" s="44" t="s">
        <v>159</v>
      </c>
      <c r="E6" s="44"/>
      <c r="F6" s="44"/>
      <c r="H6" s="44" t="s">
        <v>160</v>
      </c>
      <c r="I6" s="44"/>
      <c r="J6" s="44"/>
    </row>
    <row r="7" spans="1:10" ht="36.4" customHeight="1">
      <c r="A7" s="44" t="s">
        <v>210</v>
      </c>
      <c r="B7" s="44"/>
      <c r="D7" s="19" t="s">
        <v>211</v>
      </c>
      <c r="E7" s="3"/>
      <c r="F7" s="19" t="s">
        <v>212</v>
      </c>
      <c r="H7" s="19" t="s">
        <v>211</v>
      </c>
      <c r="I7" s="3"/>
      <c r="J7" s="19" t="s">
        <v>212</v>
      </c>
    </row>
    <row r="8" spans="1:10" ht="21.75" customHeight="1">
      <c r="A8" s="9" t="s">
        <v>273</v>
      </c>
      <c r="B8" s="9"/>
      <c r="C8" s="9"/>
      <c r="D8" s="9">
        <v>344403</v>
      </c>
      <c r="E8" s="9"/>
      <c r="H8" s="9">
        <v>83207986</v>
      </c>
      <c r="J8" s="7"/>
    </row>
    <row r="9" spans="1:10" ht="21.75" customHeight="1">
      <c r="A9" s="9" t="s">
        <v>265</v>
      </c>
      <c r="B9" s="9"/>
      <c r="C9" s="9"/>
      <c r="D9" s="9">
        <v>4260379</v>
      </c>
      <c r="E9" s="9"/>
      <c r="H9" s="9">
        <v>242300404</v>
      </c>
      <c r="J9" s="10"/>
    </row>
    <row r="10" spans="1:10" ht="21.75" customHeight="1">
      <c r="A10" s="9" t="s">
        <v>272</v>
      </c>
      <c r="B10" s="9"/>
      <c r="C10" s="9"/>
      <c r="D10" s="9">
        <v>1565428</v>
      </c>
      <c r="E10" s="9"/>
      <c r="H10" s="9">
        <v>9418684</v>
      </c>
      <c r="J10" s="10"/>
    </row>
    <row r="11" spans="1:10" ht="21.75" customHeight="1">
      <c r="A11" s="9" t="s">
        <v>264</v>
      </c>
      <c r="B11" s="9"/>
      <c r="C11" s="9"/>
      <c r="D11" s="9">
        <v>17061</v>
      </c>
      <c r="E11" s="9"/>
      <c r="H11" s="9">
        <v>130681</v>
      </c>
      <c r="J11" s="10"/>
    </row>
    <row r="12" spans="1:10" ht="21.75" customHeight="1">
      <c r="A12" s="9" t="s">
        <v>266</v>
      </c>
      <c r="B12" s="9"/>
      <c r="C12" s="9"/>
      <c r="D12" s="9">
        <v>11689</v>
      </c>
      <c r="E12" s="9"/>
      <c r="H12" s="9">
        <v>112786</v>
      </c>
      <c r="J12" s="10"/>
    </row>
    <row r="13" spans="1:10" ht="21.75" customHeight="1">
      <c r="A13" s="9" t="s">
        <v>253</v>
      </c>
      <c r="B13" s="9"/>
      <c r="C13" s="9"/>
      <c r="D13" s="9">
        <v>251095890</v>
      </c>
      <c r="E13" s="9"/>
      <c r="H13" s="9">
        <v>1807890408</v>
      </c>
      <c r="J13" s="10"/>
    </row>
    <row r="14" spans="1:10" ht="21.75" customHeight="1">
      <c r="A14" s="9" t="s">
        <v>254</v>
      </c>
      <c r="B14" s="9"/>
      <c r="C14" s="9"/>
      <c r="D14" s="9">
        <v>5212</v>
      </c>
      <c r="E14" s="9"/>
      <c r="H14" s="9">
        <v>24430431</v>
      </c>
      <c r="J14" s="10"/>
    </row>
    <row r="15" spans="1:10" ht="21.75" customHeight="1">
      <c r="A15" s="9" t="s">
        <v>262</v>
      </c>
      <c r="B15" s="9"/>
      <c r="C15" s="9"/>
      <c r="D15" s="9">
        <v>0</v>
      </c>
      <c r="E15" s="9"/>
      <c r="H15" s="9">
        <v>160052608</v>
      </c>
      <c r="J15" s="10"/>
    </row>
    <row r="16" spans="1:10" ht="21.75" customHeight="1">
      <c r="A16" s="9" t="s">
        <v>258</v>
      </c>
      <c r="B16" s="9"/>
      <c r="C16" s="9"/>
      <c r="D16" s="9">
        <v>0</v>
      </c>
      <c r="E16" s="9"/>
      <c r="H16" s="9">
        <v>73238909</v>
      </c>
      <c r="J16" s="10"/>
    </row>
    <row r="17" spans="1:10" ht="21.75" customHeight="1">
      <c r="A17" s="9" t="s">
        <v>261</v>
      </c>
      <c r="B17" s="9"/>
      <c r="C17" s="9"/>
      <c r="D17" s="9">
        <v>1115203</v>
      </c>
      <c r="E17" s="9"/>
      <c r="H17" s="9">
        <v>8733810</v>
      </c>
      <c r="J17" s="10"/>
    </row>
    <row r="18" spans="1:10" ht="21.75" customHeight="1">
      <c r="A18" s="9" t="s">
        <v>256</v>
      </c>
      <c r="B18" s="9"/>
      <c r="C18" s="9"/>
      <c r="D18" s="9">
        <v>854794520</v>
      </c>
      <c r="E18" s="9"/>
      <c r="H18" s="9">
        <v>854794520</v>
      </c>
      <c r="J18" s="10"/>
    </row>
    <row r="19" spans="1:10" ht="21.75" customHeight="1">
      <c r="A19" s="9" t="s">
        <v>269</v>
      </c>
      <c r="B19" s="9"/>
      <c r="C19" s="9"/>
      <c r="D19" s="9">
        <v>62270</v>
      </c>
      <c r="E19" s="9"/>
      <c r="H19" s="9">
        <v>70827633099</v>
      </c>
      <c r="J19" s="10"/>
    </row>
    <row r="20" spans="1:10" ht="21.75" customHeight="1">
      <c r="A20" s="9" t="s">
        <v>267</v>
      </c>
      <c r="B20" s="9"/>
      <c r="C20" s="9"/>
      <c r="D20" s="9">
        <v>27139726067</v>
      </c>
      <c r="E20" s="9"/>
      <c r="H20" s="9">
        <v>334711196316</v>
      </c>
      <c r="J20" s="10"/>
    </row>
    <row r="21" spans="1:10" ht="21.75" customHeight="1">
      <c r="A21" s="9" t="s">
        <v>275</v>
      </c>
      <c r="B21" s="9"/>
      <c r="C21" s="9"/>
      <c r="D21" s="9">
        <v>8693147001</v>
      </c>
      <c r="E21" s="9"/>
      <c r="H21" s="9">
        <v>984892878312</v>
      </c>
      <c r="J21" s="10"/>
    </row>
    <row r="22" spans="1:10" ht="21.75" customHeight="1">
      <c r="A22" s="9" t="s">
        <v>270</v>
      </c>
      <c r="B22" s="9"/>
      <c r="C22" s="9"/>
      <c r="D22" s="9">
        <v>93723303415</v>
      </c>
      <c r="E22" s="9"/>
      <c r="H22" s="9">
        <v>793077854380</v>
      </c>
      <c r="J22" s="10"/>
    </row>
    <row r="23" spans="1:10" ht="21.75" customHeight="1">
      <c r="A23" s="9" t="s">
        <v>260</v>
      </c>
      <c r="B23" s="9"/>
      <c r="C23" s="9"/>
      <c r="D23" s="9">
        <v>0</v>
      </c>
      <c r="E23" s="9"/>
      <c r="H23" s="9">
        <v>75463013696</v>
      </c>
      <c r="J23" s="10"/>
    </row>
    <row r="24" spans="1:10" ht="21.75" customHeight="1">
      <c r="A24" s="9" t="s">
        <v>263</v>
      </c>
      <c r="B24" s="9"/>
      <c r="C24" s="9"/>
      <c r="D24" s="9">
        <v>33736308179</v>
      </c>
      <c r="E24" s="9"/>
      <c r="H24" s="9">
        <v>315574308854</v>
      </c>
      <c r="J24" s="10"/>
    </row>
    <row r="25" spans="1:10" ht="21.75" customHeight="1">
      <c r="A25" s="9" t="s">
        <v>274</v>
      </c>
      <c r="B25" s="9"/>
      <c r="C25" s="9"/>
      <c r="D25" s="9">
        <v>2635296350</v>
      </c>
      <c r="E25" s="9"/>
      <c r="H25" s="9">
        <v>28204657083</v>
      </c>
      <c r="J25" s="10"/>
    </row>
    <row r="26" spans="1:10" ht="21.75" customHeight="1">
      <c r="A26" s="9" t="s">
        <v>276</v>
      </c>
      <c r="B26" s="9"/>
      <c r="C26" s="9"/>
      <c r="D26" s="9">
        <v>222858374908</v>
      </c>
      <c r="E26" s="9"/>
      <c r="H26" s="9">
        <v>275590137612</v>
      </c>
      <c r="J26" s="10"/>
    </row>
    <row r="27" spans="1:10" ht="21.75" customHeight="1">
      <c r="A27" s="9" t="s">
        <v>277</v>
      </c>
      <c r="B27" s="9"/>
      <c r="C27" s="9"/>
      <c r="D27" s="9">
        <v>1410853968</v>
      </c>
      <c r="E27" s="9"/>
      <c r="H27" s="9">
        <v>1410853968</v>
      </c>
      <c r="J27" s="10"/>
    </row>
    <row r="28" spans="1:10" ht="21.75" customHeight="1" thickBot="1">
      <c r="A28" s="43" t="s">
        <v>23</v>
      </c>
      <c r="B28" s="43"/>
      <c r="D28" s="16">
        <f>SUM(D8:D27)</f>
        <v>391310281943</v>
      </c>
      <c r="F28" s="16"/>
      <c r="H28" s="16">
        <f>SUM(H8:H27)</f>
        <v>2883016844547</v>
      </c>
      <c r="J28" s="16"/>
    </row>
    <row r="29" spans="1:10" ht="13.5" thickTop="1"/>
    <row r="35" spans="4:8" ht="19.5" thickBot="1">
      <c r="D35" s="16">
        <v>391310281943</v>
      </c>
      <c r="H35" s="16">
        <v>2883016844547</v>
      </c>
    </row>
    <row r="36" spans="4:8" ht="13.5" thickTop="1">
      <c r="D36" s="20">
        <f>D28-D35</f>
        <v>0</v>
      </c>
      <c r="H36" s="20">
        <f>H28-H35</f>
        <v>0</v>
      </c>
    </row>
    <row r="37" spans="4:8">
      <c r="D37" s="20">
        <v>391310281943</v>
      </c>
      <c r="H37" s="20">
        <v>2883016844547</v>
      </c>
    </row>
    <row r="39" spans="4:8">
      <c r="H39" s="20">
        <f>H28-H37</f>
        <v>0</v>
      </c>
    </row>
    <row r="40" spans="4:8">
      <c r="D40" s="20">
        <f>D28-D37</f>
        <v>0</v>
      </c>
    </row>
  </sheetData>
  <mergeCells count="8">
    <mergeCell ref="A7:B7"/>
    <mergeCell ref="A28:B2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B050"/>
    <pageSetUpPr fitToPage="1"/>
  </sheetPr>
  <dimension ref="A1:F16"/>
  <sheetViews>
    <sheetView rightToLeft="1" workbookViewId="0">
      <selection activeCell="F13" sqref="F1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37" t="s">
        <v>0</v>
      </c>
      <c r="B1" s="37"/>
      <c r="C1" s="37"/>
      <c r="D1" s="37"/>
      <c r="E1" s="37"/>
      <c r="F1" s="37"/>
    </row>
    <row r="2" spans="1:6" ht="21.75" customHeight="1">
      <c r="A2" s="37" t="s">
        <v>140</v>
      </c>
      <c r="B2" s="37"/>
      <c r="C2" s="37"/>
      <c r="D2" s="37"/>
      <c r="E2" s="37"/>
      <c r="F2" s="37"/>
    </row>
    <row r="3" spans="1:6" ht="21.75" customHeight="1">
      <c r="A3" s="37" t="s">
        <v>2</v>
      </c>
      <c r="B3" s="37"/>
      <c r="C3" s="37"/>
      <c r="D3" s="37"/>
      <c r="E3" s="37"/>
      <c r="F3" s="37"/>
    </row>
    <row r="4" spans="1:6" ht="14.45" customHeight="1"/>
    <row r="5" spans="1:6" ht="29.1" customHeight="1">
      <c r="A5" s="1" t="s">
        <v>213</v>
      </c>
      <c r="B5" s="48" t="s">
        <v>155</v>
      </c>
      <c r="C5" s="48"/>
      <c r="D5" s="48"/>
      <c r="E5" s="48"/>
      <c r="F5" s="48"/>
    </row>
    <row r="6" spans="1:6" ht="14.45" customHeight="1">
      <c r="D6" s="2" t="s">
        <v>159</v>
      </c>
      <c r="F6" s="2" t="s">
        <v>9</v>
      </c>
    </row>
    <row r="7" spans="1:6" ht="14.45" customHeight="1">
      <c r="A7" s="44" t="s">
        <v>155</v>
      </c>
      <c r="B7" s="44"/>
      <c r="D7" s="4" t="s">
        <v>137</v>
      </c>
      <c r="F7" s="4" t="s">
        <v>137</v>
      </c>
    </row>
    <row r="8" spans="1:6" ht="21.75" customHeight="1">
      <c r="A8" s="45" t="s">
        <v>155</v>
      </c>
      <c r="B8" s="45"/>
      <c r="D8" s="6">
        <v>0</v>
      </c>
      <c r="F8" s="6">
        <v>0</v>
      </c>
    </row>
    <row r="9" spans="1:6" ht="21.75" customHeight="1">
      <c r="A9" s="39" t="s">
        <v>214</v>
      </c>
      <c r="B9" s="39"/>
      <c r="D9" s="9">
        <v>0</v>
      </c>
      <c r="F9" s="9">
        <v>1138691830</v>
      </c>
    </row>
    <row r="10" spans="1:6" ht="21.75" customHeight="1">
      <c r="A10" s="41" t="s">
        <v>215</v>
      </c>
      <c r="B10" s="41"/>
      <c r="D10" s="13">
        <v>31922995</v>
      </c>
      <c r="F10" s="13">
        <v>304894611</v>
      </c>
    </row>
    <row r="11" spans="1:6" ht="21.75" customHeight="1">
      <c r="A11" s="43" t="s">
        <v>23</v>
      </c>
      <c r="B11" s="43"/>
      <c r="D11" s="16">
        <v>31922995</v>
      </c>
      <c r="F11" s="16">
        <v>1443586441</v>
      </c>
    </row>
    <row r="13" spans="1:6">
      <c r="D13" s="20">
        <v>31922995</v>
      </c>
      <c r="F13" s="20">
        <v>1443586441</v>
      </c>
    </row>
    <row r="15" spans="1:6">
      <c r="D15" s="20">
        <f>D11-D13</f>
        <v>0</v>
      </c>
    </row>
    <row r="16" spans="1:6">
      <c r="F16" s="20">
        <f>F11-F13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B050"/>
    <pageSetUpPr fitToPage="1"/>
  </sheetPr>
  <dimension ref="A1:S21"/>
  <sheetViews>
    <sheetView rightToLeft="1" workbookViewId="0">
      <selection activeCell="I8" sqref="I8:I1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/>
    <row r="5" spans="1:19" ht="14.45" customHeight="1">
      <c r="A5" s="48" t="s">
        <v>162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4.45" customHeight="1">
      <c r="A6" s="44" t="s">
        <v>24</v>
      </c>
      <c r="C6" s="44" t="s">
        <v>216</v>
      </c>
      <c r="D6" s="44"/>
      <c r="E6" s="44"/>
      <c r="F6" s="44"/>
      <c r="G6" s="44"/>
      <c r="I6" s="44" t="s">
        <v>159</v>
      </c>
      <c r="J6" s="44"/>
      <c r="K6" s="44"/>
      <c r="L6" s="44"/>
      <c r="M6" s="44"/>
      <c r="O6" s="44" t="s">
        <v>160</v>
      </c>
      <c r="P6" s="44"/>
      <c r="Q6" s="44"/>
      <c r="R6" s="44"/>
      <c r="S6" s="44"/>
    </row>
    <row r="7" spans="1:19" ht="34.5" customHeight="1">
      <c r="A7" s="44"/>
      <c r="C7" s="19" t="s">
        <v>217</v>
      </c>
      <c r="D7" s="3"/>
      <c r="E7" s="19" t="s">
        <v>218</v>
      </c>
      <c r="F7" s="3"/>
      <c r="G7" s="19" t="s">
        <v>219</v>
      </c>
      <c r="I7" s="19" t="s">
        <v>220</v>
      </c>
      <c r="J7" s="3"/>
      <c r="K7" s="19" t="s">
        <v>221</v>
      </c>
      <c r="L7" s="3"/>
      <c r="M7" s="19" t="s">
        <v>222</v>
      </c>
      <c r="O7" s="19" t="s">
        <v>220</v>
      </c>
      <c r="P7" s="3"/>
      <c r="Q7" s="19" t="s">
        <v>221</v>
      </c>
      <c r="R7" s="3"/>
      <c r="S7" s="19" t="s">
        <v>222</v>
      </c>
    </row>
    <row r="8" spans="1:19" ht="21.75" customHeight="1">
      <c r="A8" s="5" t="s">
        <v>166</v>
      </c>
      <c r="C8" s="5" t="s">
        <v>223</v>
      </c>
      <c r="E8" s="6">
        <v>7000000</v>
      </c>
      <c r="G8" s="6">
        <v>450</v>
      </c>
      <c r="I8" s="6">
        <v>0</v>
      </c>
      <c r="K8" s="6">
        <v>0</v>
      </c>
      <c r="M8" s="6">
        <v>0</v>
      </c>
      <c r="O8" s="6">
        <v>3150000000</v>
      </c>
      <c r="Q8" s="6">
        <v>0</v>
      </c>
      <c r="S8" s="6">
        <v>3150000000</v>
      </c>
    </row>
    <row r="9" spans="1:19" ht="21.75" customHeight="1">
      <c r="A9" s="8" t="s">
        <v>172</v>
      </c>
      <c r="C9" s="8" t="s">
        <v>224</v>
      </c>
      <c r="E9" s="9">
        <v>7000000</v>
      </c>
      <c r="G9" s="9">
        <v>60</v>
      </c>
      <c r="I9" s="9">
        <v>0</v>
      </c>
      <c r="K9" s="9">
        <v>0</v>
      </c>
      <c r="M9" s="9">
        <v>0</v>
      </c>
      <c r="O9" s="9">
        <v>420000000</v>
      </c>
      <c r="Q9" s="9">
        <v>0</v>
      </c>
      <c r="S9" s="9">
        <v>420000000</v>
      </c>
    </row>
    <row r="10" spans="1:19" ht="21.75" customHeight="1">
      <c r="A10" s="8" t="s">
        <v>22</v>
      </c>
      <c r="C10" s="8" t="s">
        <v>225</v>
      </c>
      <c r="E10" s="9">
        <v>1174922</v>
      </c>
      <c r="G10" s="9">
        <v>2390</v>
      </c>
      <c r="I10" s="9">
        <v>0</v>
      </c>
      <c r="K10" s="9">
        <v>0</v>
      </c>
      <c r="M10" s="9">
        <v>0</v>
      </c>
      <c r="O10" s="9">
        <v>2808063580</v>
      </c>
      <c r="Q10" s="9">
        <v>0</v>
      </c>
      <c r="S10" s="9">
        <v>2808063580</v>
      </c>
    </row>
    <row r="11" spans="1:19" ht="21.75" customHeight="1">
      <c r="A11" s="8" t="s">
        <v>167</v>
      </c>
      <c r="C11" s="8" t="s">
        <v>111</v>
      </c>
      <c r="E11" s="9">
        <v>4000001</v>
      </c>
      <c r="G11" s="9">
        <v>370</v>
      </c>
      <c r="I11" s="9">
        <v>0</v>
      </c>
      <c r="K11" s="9">
        <v>0</v>
      </c>
      <c r="M11" s="9">
        <v>0</v>
      </c>
      <c r="O11" s="9">
        <v>1480000370</v>
      </c>
      <c r="Q11" s="9">
        <v>35</v>
      </c>
      <c r="S11" s="9">
        <v>1480000335</v>
      </c>
    </row>
    <row r="12" spans="1:19" ht="21.75" customHeight="1">
      <c r="A12" s="8" t="s">
        <v>175</v>
      </c>
      <c r="C12" s="8" t="s">
        <v>226</v>
      </c>
      <c r="E12" s="9">
        <v>2000000</v>
      </c>
      <c r="G12" s="9">
        <v>936</v>
      </c>
      <c r="I12" s="9">
        <v>0</v>
      </c>
      <c r="K12" s="9">
        <v>0</v>
      </c>
      <c r="M12" s="9">
        <v>0</v>
      </c>
      <c r="O12" s="9">
        <v>1872000000</v>
      </c>
      <c r="Q12" s="9">
        <v>183846819</v>
      </c>
      <c r="S12" s="9">
        <v>1688153181</v>
      </c>
    </row>
    <row r="13" spans="1:19" ht="21.75" customHeight="1">
      <c r="A13" s="8" t="s">
        <v>19</v>
      </c>
      <c r="C13" s="8" t="s">
        <v>224</v>
      </c>
      <c r="E13" s="9">
        <v>1750000</v>
      </c>
      <c r="G13" s="9">
        <v>2280</v>
      </c>
      <c r="I13" s="9">
        <v>0</v>
      </c>
      <c r="K13" s="9">
        <v>0</v>
      </c>
      <c r="M13" s="9">
        <v>0</v>
      </c>
      <c r="O13" s="9">
        <v>3990000000</v>
      </c>
      <c r="Q13" s="9">
        <v>367238806</v>
      </c>
      <c r="S13" s="9">
        <v>3622761194</v>
      </c>
    </row>
    <row r="14" spans="1:19" ht="21.75" customHeight="1">
      <c r="A14" s="11" t="s">
        <v>165</v>
      </c>
      <c r="C14" s="11" t="s">
        <v>227</v>
      </c>
      <c r="E14" s="13">
        <v>3000000</v>
      </c>
      <c r="G14" s="13">
        <v>560</v>
      </c>
      <c r="I14" s="13">
        <v>0</v>
      </c>
      <c r="K14" s="13">
        <v>0</v>
      </c>
      <c r="M14" s="13">
        <v>0</v>
      </c>
      <c r="O14" s="13">
        <v>1680000000</v>
      </c>
      <c r="Q14" s="13">
        <v>0</v>
      </c>
      <c r="S14" s="13">
        <v>1680000000</v>
      </c>
    </row>
    <row r="15" spans="1:19" ht="21.75" customHeight="1">
      <c r="A15" s="15" t="s">
        <v>23</v>
      </c>
      <c r="C15" s="16"/>
      <c r="E15" s="16"/>
      <c r="G15" s="16"/>
      <c r="I15" s="16">
        <v>0</v>
      </c>
      <c r="K15" s="16">
        <v>0</v>
      </c>
      <c r="M15" s="16">
        <v>0</v>
      </c>
      <c r="O15" s="16">
        <v>15400063950</v>
      </c>
      <c r="Q15" s="16">
        <v>551085660</v>
      </c>
      <c r="S15" s="36">
        <v>14848978290</v>
      </c>
    </row>
    <row r="17" spans="15:19">
      <c r="O17" s="20">
        <v>15400063950</v>
      </c>
      <c r="Q17" s="20">
        <v>551085660</v>
      </c>
      <c r="S17" s="20">
        <f>O15-Q15</f>
        <v>14848978290</v>
      </c>
    </row>
    <row r="18" spans="15:19">
      <c r="O18" s="20">
        <f>O15-O17</f>
        <v>0</v>
      </c>
      <c r="Q18" s="20"/>
      <c r="S18" s="20">
        <f>O16-Q16</f>
        <v>0</v>
      </c>
    </row>
    <row r="19" spans="15:19">
      <c r="Q19" s="20">
        <f>Q15-Q17</f>
        <v>0</v>
      </c>
    </row>
    <row r="20" spans="15:19">
      <c r="Q20" s="20"/>
    </row>
    <row r="21" spans="15:19">
      <c r="S21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tabColor rgb="FF00B050"/>
    <pageSetUpPr fitToPage="1"/>
  </sheetPr>
  <dimension ref="A1:T38"/>
  <sheetViews>
    <sheetView rightToLeft="1" view="pageBreakPreview" zoomScale="60" zoomScaleNormal="100" workbookViewId="0">
      <selection activeCell="J32" sqref="J3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7109375" bestFit="1" customWidth="1"/>
    <col min="11" max="11" width="1.28515625" customWidth="1"/>
    <col min="12" max="12" width="10.42578125" customWidth="1"/>
    <col min="13" max="13" width="1.28515625" customWidth="1"/>
    <col min="14" max="14" width="17.7109375" bestFit="1" customWidth="1"/>
    <col min="15" max="15" width="1.28515625" customWidth="1"/>
    <col min="16" max="16" width="19" bestFit="1" customWidth="1"/>
    <col min="17" max="17" width="1.28515625" customWidth="1"/>
    <col min="18" max="18" width="10.42578125" customWidth="1"/>
    <col min="19" max="19" width="1.28515625" customWidth="1"/>
    <col min="20" max="20" width="19" bestFit="1" customWidth="1"/>
    <col min="21" max="21" width="2.140625" customWidth="1"/>
  </cols>
  <sheetData>
    <row r="1" spans="1:20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14.45" customHeight="1"/>
    <row r="5" spans="1:20" ht="14.45" customHeight="1">
      <c r="A5" s="48" t="s">
        <v>228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14.45" customHeight="1">
      <c r="A6" s="44" t="s">
        <v>143</v>
      </c>
      <c r="J6" s="44" t="s">
        <v>159</v>
      </c>
      <c r="K6" s="44"/>
      <c r="L6" s="44"/>
      <c r="M6" s="44"/>
      <c r="N6" s="44"/>
      <c r="P6" s="44" t="s">
        <v>160</v>
      </c>
      <c r="Q6" s="44"/>
      <c r="R6" s="44"/>
      <c r="S6" s="44"/>
      <c r="T6" s="44"/>
    </row>
    <row r="7" spans="1:20" ht="29.1" customHeight="1">
      <c r="A7" s="44"/>
      <c r="C7" s="18" t="s">
        <v>229</v>
      </c>
      <c r="E7" s="51" t="s">
        <v>56</v>
      </c>
      <c r="F7" s="51"/>
      <c r="H7" s="18" t="s">
        <v>230</v>
      </c>
      <c r="J7" s="19" t="s">
        <v>231</v>
      </c>
      <c r="K7" s="3"/>
      <c r="L7" s="19" t="s">
        <v>221</v>
      </c>
      <c r="M7" s="3"/>
      <c r="N7" s="19" t="s">
        <v>232</v>
      </c>
      <c r="P7" s="19" t="s">
        <v>231</v>
      </c>
      <c r="Q7" s="3"/>
      <c r="R7" s="19" t="s">
        <v>221</v>
      </c>
      <c r="S7" s="3"/>
      <c r="T7" s="19" t="s">
        <v>232</v>
      </c>
    </row>
    <row r="8" spans="1:20" ht="21.75" customHeight="1">
      <c r="A8" s="5" t="s">
        <v>199</v>
      </c>
      <c r="C8" s="3"/>
      <c r="E8" s="5" t="s">
        <v>233</v>
      </c>
      <c r="F8" s="3"/>
      <c r="H8" s="7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>
      <c r="A9" s="8" t="s">
        <v>116</v>
      </c>
      <c r="E9" s="8" t="s">
        <v>118</v>
      </c>
      <c r="H9" s="10">
        <v>23</v>
      </c>
      <c r="J9" s="9">
        <v>18567194111</v>
      </c>
      <c r="L9" s="9">
        <v>0</v>
      </c>
      <c r="N9" s="9">
        <v>18567194111</v>
      </c>
      <c r="P9" s="9">
        <v>18567194111</v>
      </c>
      <c r="R9" s="9">
        <v>0</v>
      </c>
      <c r="T9" s="9">
        <v>18567194111</v>
      </c>
    </row>
    <row r="10" spans="1:20" ht="21.75" customHeight="1">
      <c r="A10" s="8" t="s">
        <v>110</v>
      </c>
      <c r="E10" s="8" t="s">
        <v>112</v>
      </c>
      <c r="H10" s="10">
        <v>23</v>
      </c>
      <c r="J10" s="9">
        <v>14130099148</v>
      </c>
      <c r="L10" s="9">
        <v>0</v>
      </c>
      <c r="N10" s="9">
        <v>14130099148</v>
      </c>
      <c r="P10" s="9">
        <v>112894429641</v>
      </c>
      <c r="R10" s="9">
        <v>0</v>
      </c>
      <c r="T10" s="9">
        <v>112894429641</v>
      </c>
    </row>
    <row r="11" spans="1:20" ht="21.75" customHeight="1">
      <c r="A11" s="8" t="s">
        <v>107</v>
      </c>
      <c r="E11" s="8" t="s">
        <v>109</v>
      </c>
      <c r="H11" s="10">
        <v>23</v>
      </c>
      <c r="J11" s="9">
        <v>4704146756</v>
      </c>
      <c r="L11" s="9">
        <v>0</v>
      </c>
      <c r="N11" s="9">
        <v>4704146756</v>
      </c>
      <c r="P11" s="9">
        <v>26242211868</v>
      </c>
      <c r="R11" s="9">
        <v>0</v>
      </c>
      <c r="T11" s="9">
        <v>26242211868</v>
      </c>
    </row>
    <row r="12" spans="1:20" ht="21.75" customHeight="1">
      <c r="A12" s="8" t="s">
        <v>104</v>
      </c>
      <c r="E12" s="8" t="s">
        <v>106</v>
      </c>
      <c r="H12" s="10">
        <v>23</v>
      </c>
      <c r="J12" s="9">
        <v>25641559419</v>
      </c>
      <c r="L12" s="9">
        <v>0</v>
      </c>
      <c r="N12" s="9">
        <v>25641559419</v>
      </c>
      <c r="P12" s="9">
        <v>128447531768</v>
      </c>
      <c r="R12" s="9">
        <v>0</v>
      </c>
      <c r="T12" s="9">
        <v>128447531768</v>
      </c>
    </row>
    <row r="13" spans="1:20" ht="21.75" customHeight="1">
      <c r="A13" s="8" t="s">
        <v>207</v>
      </c>
      <c r="E13" s="8" t="s">
        <v>234</v>
      </c>
      <c r="H13" s="10">
        <v>23</v>
      </c>
      <c r="J13" s="9">
        <v>0</v>
      </c>
      <c r="L13" s="9">
        <v>0</v>
      </c>
      <c r="N13" s="9">
        <v>0</v>
      </c>
      <c r="P13" s="9">
        <v>177915173989</v>
      </c>
      <c r="R13" s="9">
        <v>0</v>
      </c>
      <c r="T13" s="9">
        <v>177915173989</v>
      </c>
    </row>
    <row r="14" spans="1:20" ht="21.75" customHeight="1">
      <c r="A14" s="8" t="s">
        <v>101</v>
      </c>
      <c r="E14" s="8" t="s">
        <v>103</v>
      </c>
      <c r="H14" s="10">
        <v>23</v>
      </c>
      <c r="J14" s="9">
        <v>30257259430</v>
      </c>
      <c r="L14" s="9">
        <v>0</v>
      </c>
      <c r="N14" s="9">
        <v>30257259430</v>
      </c>
      <c r="P14" s="9">
        <v>142420899868</v>
      </c>
      <c r="R14" s="9">
        <v>0</v>
      </c>
      <c r="T14" s="9">
        <v>142420899868</v>
      </c>
    </row>
    <row r="15" spans="1:20" ht="21.75" customHeight="1">
      <c r="A15" s="8" t="s">
        <v>98</v>
      </c>
      <c r="E15" s="8" t="s">
        <v>100</v>
      </c>
      <c r="H15" s="10">
        <v>23</v>
      </c>
      <c r="J15" s="9">
        <v>23615423517</v>
      </c>
      <c r="L15" s="9">
        <v>0</v>
      </c>
      <c r="N15" s="9">
        <v>23615423517</v>
      </c>
      <c r="P15" s="9">
        <v>167059542135</v>
      </c>
      <c r="R15" s="9">
        <v>0</v>
      </c>
      <c r="T15" s="9">
        <v>167059542135</v>
      </c>
    </row>
    <row r="16" spans="1:20" ht="21.75" customHeight="1">
      <c r="A16" s="8" t="s">
        <v>119</v>
      </c>
      <c r="E16" s="8" t="s">
        <v>122</v>
      </c>
      <c r="H16" s="10">
        <v>20.5</v>
      </c>
      <c r="J16" s="9">
        <v>77172222150</v>
      </c>
      <c r="L16" s="9">
        <v>0</v>
      </c>
      <c r="N16" s="9">
        <v>77172222150</v>
      </c>
      <c r="P16" s="9">
        <v>518882833200</v>
      </c>
      <c r="R16" s="9">
        <v>0</v>
      </c>
      <c r="T16" s="9">
        <v>518882833200</v>
      </c>
    </row>
    <row r="17" spans="1:20" ht="21.75" customHeight="1">
      <c r="A17" s="8" t="s">
        <v>113</v>
      </c>
      <c r="E17" s="8" t="s">
        <v>115</v>
      </c>
      <c r="H17" s="10">
        <v>23</v>
      </c>
      <c r="J17" s="9">
        <v>15390853520</v>
      </c>
      <c r="L17" s="9">
        <v>0</v>
      </c>
      <c r="N17" s="9">
        <v>15390853520</v>
      </c>
      <c r="P17" s="9">
        <v>108950274571</v>
      </c>
      <c r="R17" s="9">
        <v>0</v>
      </c>
      <c r="T17" s="9">
        <v>108950274571</v>
      </c>
    </row>
    <row r="18" spans="1:20" ht="21.75" customHeight="1">
      <c r="A18" s="8" t="s">
        <v>92</v>
      </c>
      <c r="E18" s="8" t="s">
        <v>94</v>
      </c>
      <c r="H18" s="10">
        <v>23</v>
      </c>
      <c r="J18" s="9">
        <v>39713768768</v>
      </c>
      <c r="L18" s="9">
        <v>0</v>
      </c>
      <c r="N18" s="9">
        <v>39713768768</v>
      </c>
      <c r="P18" s="9">
        <v>286199242382</v>
      </c>
      <c r="R18" s="9">
        <v>0</v>
      </c>
      <c r="T18" s="9">
        <v>286199242382</v>
      </c>
    </row>
    <row r="19" spans="1:20" ht="21.75" customHeight="1">
      <c r="A19" s="8" t="s">
        <v>95</v>
      </c>
      <c r="E19" s="8" t="s">
        <v>97</v>
      </c>
      <c r="H19" s="10">
        <v>23</v>
      </c>
      <c r="J19" s="9">
        <v>10206520606</v>
      </c>
      <c r="L19" s="9">
        <v>0</v>
      </c>
      <c r="N19" s="9">
        <v>10206520606</v>
      </c>
      <c r="P19" s="9">
        <v>71982280430</v>
      </c>
      <c r="R19" s="9">
        <v>0</v>
      </c>
      <c r="T19" s="9">
        <v>71982280430</v>
      </c>
    </row>
    <row r="20" spans="1:20" ht="21.75" customHeight="1">
      <c r="A20" s="8" t="s">
        <v>58</v>
      </c>
      <c r="E20" s="8" t="s">
        <v>61</v>
      </c>
      <c r="H20" s="10">
        <v>2</v>
      </c>
      <c r="J20" s="9">
        <v>17336211120</v>
      </c>
      <c r="L20" s="9">
        <v>0</v>
      </c>
      <c r="N20" s="9">
        <v>17336211120</v>
      </c>
      <c r="P20" s="9">
        <v>122737301365</v>
      </c>
      <c r="R20" s="9">
        <v>0</v>
      </c>
      <c r="T20" s="9">
        <v>122737301365</v>
      </c>
    </row>
    <row r="21" spans="1:20" ht="21.75" customHeight="1">
      <c r="A21" s="8" t="s">
        <v>80</v>
      </c>
      <c r="E21" s="8" t="s">
        <v>82</v>
      </c>
      <c r="H21" s="10">
        <v>23</v>
      </c>
      <c r="J21" s="9">
        <v>11905283740</v>
      </c>
      <c r="L21" s="9">
        <v>0</v>
      </c>
      <c r="N21" s="9">
        <v>11905283740</v>
      </c>
      <c r="P21" s="9">
        <v>120067468897</v>
      </c>
      <c r="R21" s="9">
        <v>0</v>
      </c>
      <c r="T21" s="9">
        <v>120067468897</v>
      </c>
    </row>
    <row r="22" spans="1:20" ht="21.75" customHeight="1">
      <c r="A22" s="8" t="s">
        <v>89</v>
      </c>
      <c r="E22" s="8" t="s">
        <v>91</v>
      </c>
      <c r="H22" s="10">
        <v>23</v>
      </c>
      <c r="J22" s="9">
        <v>8272373700</v>
      </c>
      <c r="L22" s="9">
        <v>0</v>
      </c>
      <c r="N22" s="9">
        <v>8272373700</v>
      </c>
      <c r="P22" s="9">
        <v>58893405504</v>
      </c>
      <c r="R22" s="9">
        <v>0</v>
      </c>
      <c r="T22" s="9">
        <v>58893405504</v>
      </c>
    </row>
    <row r="23" spans="1:20" ht="21.75" customHeight="1">
      <c r="A23" s="8" t="s">
        <v>83</v>
      </c>
      <c r="E23" s="8" t="s">
        <v>85</v>
      </c>
      <c r="H23" s="10">
        <v>23</v>
      </c>
      <c r="J23" s="9">
        <v>10538911560</v>
      </c>
      <c r="L23" s="9">
        <v>0</v>
      </c>
      <c r="N23" s="9">
        <v>10538911560</v>
      </c>
      <c r="P23" s="9">
        <v>74894268320</v>
      </c>
      <c r="R23" s="9">
        <v>0</v>
      </c>
      <c r="T23" s="9">
        <v>74894268320</v>
      </c>
    </row>
    <row r="24" spans="1:20" ht="21.75" customHeight="1">
      <c r="A24" s="8" t="s">
        <v>206</v>
      </c>
      <c r="E24" s="8" t="s">
        <v>235</v>
      </c>
      <c r="H24" s="10">
        <v>20.5</v>
      </c>
      <c r="J24" s="9">
        <v>0</v>
      </c>
      <c r="L24" s="9">
        <v>0</v>
      </c>
      <c r="N24" s="9">
        <v>0</v>
      </c>
      <c r="P24" s="9">
        <v>78628794609</v>
      </c>
      <c r="R24" s="9">
        <v>0</v>
      </c>
      <c r="T24" s="9">
        <v>78628794609</v>
      </c>
    </row>
    <row r="25" spans="1:20" ht="21.75" customHeight="1">
      <c r="A25" s="8" t="s">
        <v>86</v>
      </c>
      <c r="E25" s="8" t="s">
        <v>88</v>
      </c>
      <c r="H25" s="10">
        <v>18</v>
      </c>
      <c r="J25" s="9">
        <v>4244218005</v>
      </c>
      <c r="L25" s="9">
        <v>0</v>
      </c>
      <c r="N25" s="9">
        <v>4244218005</v>
      </c>
      <c r="P25" s="9">
        <v>30438769579</v>
      </c>
      <c r="R25" s="9">
        <v>0</v>
      </c>
      <c r="T25" s="9">
        <v>30438769579</v>
      </c>
    </row>
    <row r="26" spans="1:20" ht="21.75" customHeight="1">
      <c r="A26" s="8" t="s">
        <v>205</v>
      </c>
      <c r="E26" s="8" t="s">
        <v>236</v>
      </c>
      <c r="H26" s="10">
        <v>20.5</v>
      </c>
      <c r="J26" s="9">
        <v>0</v>
      </c>
      <c r="L26" s="9">
        <v>0</v>
      </c>
      <c r="N26" s="9">
        <v>0</v>
      </c>
      <c r="P26" s="9">
        <v>14847123157</v>
      </c>
      <c r="R26" s="9">
        <v>0</v>
      </c>
      <c r="T26" s="9">
        <v>14847123157</v>
      </c>
    </row>
    <row r="27" spans="1:20" ht="21.75" customHeight="1">
      <c r="A27" s="8" t="s">
        <v>204</v>
      </c>
      <c r="E27" s="8" t="s">
        <v>237</v>
      </c>
      <c r="H27" s="10">
        <v>18</v>
      </c>
      <c r="J27" s="9">
        <v>5360690</v>
      </c>
      <c r="L27" s="9">
        <v>0</v>
      </c>
      <c r="N27" s="9">
        <v>5360690</v>
      </c>
      <c r="P27" s="9">
        <v>878407183</v>
      </c>
      <c r="R27" s="9">
        <v>0</v>
      </c>
      <c r="T27" s="9">
        <v>878407183</v>
      </c>
    </row>
    <row r="28" spans="1:20" ht="21.75" customHeight="1">
      <c r="A28" s="8" t="s">
        <v>203</v>
      </c>
      <c r="E28" s="8" t="s">
        <v>238</v>
      </c>
      <c r="H28" s="10">
        <v>18</v>
      </c>
      <c r="J28" s="9">
        <v>0</v>
      </c>
      <c r="L28" s="9">
        <v>0</v>
      </c>
      <c r="N28" s="9">
        <v>0</v>
      </c>
      <c r="P28" s="9">
        <v>556681978</v>
      </c>
      <c r="R28" s="9">
        <v>0</v>
      </c>
      <c r="T28" s="9">
        <v>556681978</v>
      </c>
    </row>
    <row r="29" spans="1:20" ht="21.75" customHeight="1">
      <c r="A29" s="8" t="s">
        <v>201</v>
      </c>
      <c r="E29" s="8" t="s">
        <v>239</v>
      </c>
      <c r="H29" s="10">
        <v>18</v>
      </c>
      <c r="J29" s="9">
        <v>0</v>
      </c>
      <c r="L29" s="9">
        <v>0</v>
      </c>
      <c r="N29" s="9">
        <v>0</v>
      </c>
      <c r="P29" s="9">
        <v>530994062</v>
      </c>
      <c r="R29" s="9">
        <v>0</v>
      </c>
      <c r="T29" s="9">
        <v>530994062</v>
      </c>
    </row>
    <row r="30" spans="1:20" ht="21.75" customHeight="1">
      <c r="A30" s="11" t="s">
        <v>77</v>
      </c>
      <c r="C30" s="12"/>
      <c r="E30" s="11" t="s">
        <v>79</v>
      </c>
      <c r="H30" s="14">
        <v>18</v>
      </c>
      <c r="J30" s="13">
        <v>2738842908</v>
      </c>
      <c r="L30" s="13">
        <v>0</v>
      </c>
      <c r="N30" s="13">
        <v>2738842908</v>
      </c>
      <c r="P30" s="13">
        <v>19981351405</v>
      </c>
      <c r="R30" s="13">
        <v>0</v>
      </c>
      <c r="T30" s="13">
        <v>19981351405</v>
      </c>
    </row>
    <row r="31" spans="1:20" ht="21.75" customHeight="1">
      <c r="A31" s="15" t="s">
        <v>23</v>
      </c>
      <c r="C31" s="16"/>
      <c r="E31" s="16"/>
      <c r="H31" s="16"/>
      <c r="J31" s="16">
        <v>314440249148</v>
      </c>
      <c r="L31" s="16">
        <v>0</v>
      </c>
      <c r="N31" s="16">
        <v>314440249148</v>
      </c>
      <c r="P31" s="16">
        <v>2282396600218</v>
      </c>
      <c r="R31" s="16">
        <v>0</v>
      </c>
      <c r="T31" s="16">
        <v>2282396600218</v>
      </c>
    </row>
    <row r="33" spans="10:20">
      <c r="J33" s="20">
        <v>77172222150</v>
      </c>
      <c r="P33" s="20">
        <v>518882833200</v>
      </c>
      <c r="T33" s="20"/>
    </row>
    <row r="34" spans="10:20">
      <c r="J34" s="20">
        <v>237268026998</v>
      </c>
    </row>
    <row r="35" spans="10:20">
      <c r="P35" s="20">
        <v>1763513767018</v>
      </c>
    </row>
    <row r="36" spans="10:20">
      <c r="J36" s="20">
        <f>J33+J34</f>
        <v>314440249148</v>
      </c>
    </row>
    <row r="37" spans="10:20">
      <c r="J37" s="20">
        <f>J31-J36</f>
        <v>0</v>
      </c>
      <c r="P37" s="20">
        <f>P33+P35</f>
        <v>2282396600218</v>
      </c>
    </row>
    <row r="38" spans="10:20">
      <c r="P38" s="20">
        <f>P31-P37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00B050"/>
    <pageSetUpPr fitToPage="1"/>
  </sheetPr>
  <dimension ref="A1:O34"/>
  <sheetViews>
    <sheetView rightToLeft="1" topLeftCell="A16" workbookViewId="0">
      <selection activeCell="K35" sqref="K35"/>
    </sheetView>
  </sheetViews>
  <sheetFormatPr defaultRowHeight="12.75"/>
  <cols>
    <col min="1" max="1" width="39" customWidth="1"/>
    <col min="2" max="2" width="1.28515625" customWidth="1"/>
    <col min="3" max="3" width="16.140625" bestFit="1" customWidth="1"/>
    <col min="4" max="4" width="1.28515625" customWidth="1"/>
    <col min="5" max="5" width="13.8554687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/>
    <row r="5" spans="1:13" ht="14.45" customHeight="1">
      <c r="A5" s="48" t="s">
        <v>240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>
      <c r="A6" s="44" t="s">
        <v>143</v>
      </c>
      <c r="C6" s="44" t="s">
        <v>159</v>
      </c>
      <c r="D6" s="44"/>
      <c r="E6" s="44"/>
      <c r="F6" s="44"/>
      <c r="G6" s="44"/>
      <c r="I6" s="44" t="s">
        <v>160</v>
      </c>
      <c r="J6" s="44"/>
      <c r="K6" s="44"/>
      <c r="L6" s="44"/>
      <c r="M6" s="44"/>
    </row>
    <row r="7" spans="1:13" ht="29.1" customHeight="1">
      <c r="A7" s="44"/>
      <c r="C7" s="19" t="s">
        <v>231</v>
      </c>
      <c r="D7" s="3"/>
      <c r="E7" s="19" t="s">
        <v>221</v>
      </c>
      <c r="F7" s="3"/>
      <c r="G7" s="19" t="s">
        <v>232</v>
      </c>
      <c r="I7" s="19" t="s">
        <v>231</v>
      </c>
      <c r="J7" s="3"/>
      <c r="K7" s="19" t="s">
        <v>221</v>
      </c>
      <c r="L7" s="3"/>
      <c r="M7" s="19" t="s">
        <v>232</v>
      </c>
    </row>
    <row r="8" spans="1:13" ht="21.75" customHeight="1">
      <c r="A8" s="5" t="s">
        <v>259</v>
      </c>
      <c r="C8" s="6">
        <v>344403</v>
      </c>
      <c r="E8" s="6">
        <v>0</v>
      </c>
      <c r="G8" s="6">
        <v>344403</v>
      </c>
      <c r="I8" s="6">
        <v>83207986</v>
      </c>
      <c r="K8" s="6">
        <v>0</v>
      </c>
      <c r="M8" s="6">
        <v>83207986</v>
      </c>
    </row>
    <row r="9" spans="1:13" ht="21.75" customHeight="1">
      <c r="A9" s="8" t="s">
        <v>265</v>
      </c>
      <c r="C9" s="9">
        <v>4260379</v>
      </c>
      <c r="E9" s="9">
        <v>0</v>
      </c>
      <c r="G9" s="9">
        <v>4260379</v>
      </c>
      <c r="I9" s="9">
        <v>242300404</v>
      </c>
      <c r="K9" s="9">
        <v>0</v>
      </c>
      <c r="M9" s="9">
        <v>242300404</v>
      </c>
    </row>
    <row r="10" spans="1:13" ht="21.75" customHeight="1">
      <c r="A10" s="8" t="s">
        <v>272</v>
      </c>
      <c r="C10" s="9">
        <v>1565428</v>
      </c>
      <c r="E10" s="9">
        <v>0</v>
      </c>
      <c r="G10" s="9">
        <v>1565428</v>
      </c>
      <c r="I10" s="9">
        <v>9418684</v>
      </c>
      <c r="K10" s="9">
        <v>0</v>
      </c>
      <c r="M10" s="9">
        <v>9418684</v>
      </c>
    </row>
    <row r="11" spans="1:13" ht="21.75" customHeight="1">
      <c r="A11" s="8" t="s">
        <v>264</v>
      </c>
      <c r="C11" s="9">
        <v>17061</v>
      </c>
      <c r="E11" s="9">
        <v>0</v>
      </c>
      <c r="G11" s="9">
        <v>17061</v>
      </c>
      <c r="I11" s="9">
        <v>130681</v>
      </c>
      <c r="K11" s="9">
        <v>0</v>
      </c>
      <c r="M11" s="9">
        <v>130681</v>
      </c>
    </row>
    <row r="12" spans="1:13" ht="21.75" customHeight="1">
      <c r="A12" s="8" t="s">
        <v>266</v>
      </c>
      <c r="C12" s="9">
        <v>11689</v>
      </c>
      <c r="E12" s="9">
        <v>0</v>
      </c>
      <c r="G12" s="9">
        <v>11689</v>
      </c>
      <c r="I12" s="9">
        <v>112786</v>
      </c>
      <c r="K12" s="9">
        <v>0</v>
      </c>
      <c r="M12" s="9">
        <v>112786</v>
      </c>
    </row>
    <row r="13" spans="1:13" ht="21.75" customHeight="1">
      <c r="A13" s="8" t="s">
        <v>253</v>
      </c>
      <c r="C13" s="9">
        <v>251095890</v>
      </c>
      <c r="E13" s="9">
        <v>392117</v>
      </c>
      <c r="G13" s="9">
        <v>250703773</v>
      </c>
      <c r="I13" s="9">
        <v>1807890408</v>
      </c>
      <c r="K13" s="9">
        <v>8327545</v>
      </c>
      <c r="M13" s="9">
        <v>1799562863</v>
      </c>
    </row>
    <row r="14" spans="1:13" ht="21.75" customHeight="1">
      <c r="A14" s="8" t="s">
        <v>254</v>
      </c>
      <c r="C14" s="9">
        <v>5212</v>
      </c>
      <c r="E14" s="9">
        <v>0</v>
      </c>
      <c r="G14" s="9">
        <v>5212</v>
      </c>
      <c r="I14" s="9">
        <v>24430431</v>
      </c>
      <c r="K14" s="9">
        <v>0</v>
      </c>
      <c r="M14" s="9">
        <v>24430431</v>
      </c>
    </row>
    <row r="15" spans="1:13" ht="21.75" customHeight="1">
      <c r="A15" s="8" t="s">
        <v>262</v>
      </c>
      <c r="C15" s="9">
        <v>0</v>
      </c>
      <c r="E15" s="9">
        <v>0</v>
      </c>
      <c r="G15" s="9">
        <v>0</v>
      </c>
      <c r="I15" s="9">
        <v>160052608</v>
      </c>
      <c r="K15" s="9">
        <v>0</v>
      </c>
      <c r="M15" s="9">
        <v>160052608</v>
      </c>
    </row>
    <row r="16" spans="1:13" ht="21.75" customHeight="1">
      <c r="A16" s="8" t="s">
        <v>258</v>
      </c>
      <c r="C16" s="9">
        <v>0</v>
      </c>
      <c r="E16" s="9">
        <v>0</v>
      </c>
      <c r="G16" s="9">
        <v>0</v>
      </c>
      <c r="I16" s="9">
        <v>73238909</v>
      </c>
      <c r="K16" s="9">
        <v>0</v>
      </c>
      <c r="M16" s="9">
        <v>73238909</v>
      </c>
    </row>
    <row r="17" spans="1:15" ht="21.75" customHeight="1">
      <c r="A17" s="8" t="s">
        <v>278</v>
      </c>
      <c r="C17" s="9">
        <v>1115203</v>
      </c>
      <c r="E17" s="9">
        <v>0</v>
      </c>
      <c r="G17" s="9">
        <v>1115203</v>
      </c>
      <c r="I17" s="9">
        <v>8733810</v>
      </c>
      <c r="K17" s="9">
        <v>0</v>
      </c>
      <c r="M17" s="9">
        <v>8733810</v>
      </c>
    </row>
    <row r="18" spans="1:15" ht="21.75" customHeight="1">
      <c r="A18" s="8" t="s">
        <v>279</v>
      </c>
      <c r="C18" s="9">
        <v>854794520</v>
      </c>
      <c r="E18" s="9">
        <v>6276707</v>
      </c>
      <c r="G18" s="9">
        <v>848517813</v>
      </c>
      <c r="I18" s="9">
        <v>854794520</v>
      </c>
      <c r="K18" s="9">
        <v>6276707</v>
      </c>
      <c r="M18" s="9">
        <v>848517813</v>
      </c>
    </row>
    <row r="19" spans="1:15" ht="21.75" customHeight="1">
      <c r="A19" s="8" t="s">
        <v>269</v>
      </c>
      <c r="C19" s="9">
        <v>62270</v>
      </c>
      <c r="E19" s="9">
        <v>0</v>
      </c>
      <c r="G19" s="9">
        <v>62270</v>
      </c>
      <c r="I19" s="9">
        <v>70827633099</v>
      </c>
      <c r="K19" s="9">
        <v>0</v>
      </c>
      <c r="M19" s="9">
        <v>70827633099</v>
      </c>
    </row>
    <row r="20" spans="1:15" ht="21.75" customHeight="1">
      <c r="A20" s="8" t="s">
        <v>267</v>
      </c>
      <c r="C20" s="9">
        <v>27139726067</v>
      </c>
      <c r="E20" s="9">
        <v>-284131326</v>
      </c>
      <c r="G20" s="9">
        <v>27423857393</v>
      </c>
      <c r="I20" s="9">
        <v>334711196316</v>
      </c>
      <c r="K20" s="9">
        <v>0</v>
      </c>
      <c r="M20" s="9">
        <v>334711196316</v>
      </c>
    </row>
    <row r="21" spans="1:15" ht="21.75" customHeight="1">
      <c r="A21" s="8" t="s">
        <v>275</v>
      </c>
      <c r="C21" s="9">
        <v>8693147001</v>
      </c>
      <c r="E21" s="9">
        <v>-16130905</v>
      </c>
      <c r="G21" s="9">
        <v>8709277906</v>
      </c>
      <c r="I21" s="9">
        <v>984892878312</v>
      </c>
      <c r="K21" s="9">
        <v>82384736</v>
      </c>
      <c r="M21" s="9">
        <v>984810493576</v>
      </c>
    </row>
    <row r="22" spans="1:15" ht="21.75" customHeight="1">
      <c r="A22" s="8" t="s">
        <v>270</v>
      </c>
      <c r="C22" s="9">
        <v>93723303415</v>
      </c>
      <c r="E22" s="9">
        <v>-535497188</v>
      </c>
      <c r="G22" s="9">
        <v>94258800603</v>
      </c>
      <c r="I22" s="9">
        <v>793077854380</v>
      </c>
      <c r="K22" s="9">
        <v>21493999</v>
      </c>
      <c r="M22" s="9">
        <v>793056360381</v>
      </c>
    </row>
    <row r="23" spans="1:15" ht="21.75" customHeight="1">
      <c r="A23" s="8" t="s">
        <v>260</v>
      </c>
      <c r="C23" s="9">
        <v>0</v>
      </c>
      <c r="E23" s="9">
        <v>0</v>
      </c>
      <c r="G23" s="9">
        <v>0</v>
      </c>
      <c r="I23" s="9">
        <v>75463013696</v>
      </c>
      <c r="K23" s="9">
        <v>0</v>
      </c>
      <c r="M23" s="9">
        <v>75463013696</v>
      </c>
    </row>
    <row r="24" spans="1:15" ht="21.75" customHeight="1">
      <c r="A24" s="8" t="s">
        <v>263</v>
      </c>
      <c r="C24" s="9">
        <v>33736308179</v>
      </c>
      <c r="E24" s="9">
        <v>-77340325</v>
      </c>
      <c r="G24" s="9">
        <v>33813648504</v>
      </c>
      <c r="I24" s="9">
        <v>315574308854</v>
      </c>
      <c r="K24" s="9">
        <v>0</v>
      </c>
      <c r="M24" s="9">
        <v>315574308854</v>
      </c>
    </row>
    <row r="25" spans="1:15" ht="21.75" customHeight="1">
      <c r="A25" s="8" t="s">
        <v>274</v>
      </c>
      <c r="C25" s="9">
        <v>2635296350</v>
      </c>
      <c r="E25" s="9">
        <v>-24240604</v>
      </c>
      <c r="G25" s="9">
        <v>2659536954</v>
      </c>
      <c r="I25" s="9">
        <v>28204657083</v>
      </c>
      <c r="K25" s="9">
        <v>0</v>
      </c>
      <c r="M25" s="9">
        <v>28204657083</v>
      </c>
    </row>
    <row r="26" spans="1:15" ht="21.75" customHeight="1">
      <c r="A26" s="8" t="s">
        <v>276</v>
      </c>
      <c r="C26" s="9">
        <v>222858374908</v>
      </c>
      <c r="E26" s="9">
        <v>1128997412</v>
      </c>
      <c r="G26" s="9">
        <v>221729377496</v>
      </c>
      <c r="I26" s="9">
        <v>275590137612</v>
      </c>
      <c r="K26" s="9">
        <v>1516073122</v>
      </c>
      <c r="M26" s="9">
        <v>274074064490</v>
      </c>
    </row>
    <row r="27" spans="1:15" ht="21.75" customHeight="1">
      <c r="A27" s="8" t="s">
        <v>277</v>
      </c>
      <c r="C27" s="9">
        <v>1410853968</v>
      </c>
      <c r="E27" s="9">
        <v>27827960</v>
      </c>
      <c r="G27" s="9">
        <v>1383026008</v>
      </c>
      <c r="I27" s="9">
        <v>1410853968</v>
      </c>
      <c r="K27" s="9">
        <v>27827960</v>
      </c>
      <c r="M27" s="9">
        <v>1383026008</v>
      </c>
    </row>
    <row r="28" spans="1:15" ht="21.75" customHeight="1" thickBot="1">
      <c r="A28" s="15" t="s">
        <v>23</v>
      </c>
      <c r="C28" s="16">
        <f>SUM(C8:C27)</f>
        <v>391310281943</v>
      </c>
      <c r="E28" s="16">
        <f>SUM(E8:E27)</f>
        <v>226153848</v>
      </c>
      <c r="G28" s="16">
        <f>SUM(G8:G27)</f>
        <v>391084128095</v>
      </c>
      <c r="I28" s="16">
        <f>SUM(I8:I27)</f>
        <v>2883016844547</v>
      </c>
      <c r="K28" s="16">
        <f>SUM(K8:K27)</f>
        <v>1662384069</v>
      </c>
      <c r="M28" s="16">
        <f>SUM(M8:M27)</f>
        <v>2881354460478</v>
      </c>
    </row>
    <row r="29" spans="1:15" ht="13.5" thickTop="1"/>
    <row r="31" spans="1:15" ht="18.75">
      <c r="C31" s="9">
        <v>391310281943</v>
      </c>
      <c r="D31" s="9"/>
      <c r="E31" s="9">
        <v>226153848</v>
      </c>
      <c r="F31" s="9"/>
      <c r="G31" s="9">
        <v>391084128095</v>
      </c>
      <c r="H31" s="9"/>
      <c r="I31" s="9">
        <v>2883016844547</v>
      </c>
      <c r="J31" s="9"/>
      <c r="K31" s="9">
        <v>1662384069</v>
      </c>
      <c r="L31" s="9"/>
      <c r="M31" s="9">
        <v>2881354460478</v>
      </c>
      <c r="N31" s="9"/>
      <c r="O31" s="9"/>
    </row>
    <row r="32" spans="1:15" ht="18.75">
      <c r="C32" s="9">
        <f>C28-C31</f>
        <v>0</v>
      </c>
      <c r="D32" s="9">
        <f t="shared" ref="D32:M32" si="0">D28-D31</f>
        <v>0</v>
      </c>
      <c r="E32" s="9">
        <f t="shared" si="0"/>
        <v>0</v>
      </c>
      <c r="F32" s="9">
        <f t="shared" si="0"/>
        <v>0</v>
      </c>
      <c r="G32" s="9">
        <f t="shared" si="0"/>
        <v>0</v>
      </c>
      <c r="H32" s="9">
        <f t="shared" si="0"/>
        <v>0</v>
      </c>
      <c r="I32" s="9">
        <f t="shared" si="0"/>
        <v>0</v>
      </c>
      <c r="J32" s="9">
        <f t="shared" si="0"/>
        <v>0</v>
      </c>
      <c r="K32" s="9">
        <f t="shared" si="0"/>
        <v>0</v>
      </c>
      <c r="L32" s="9">
        <f t="shared" si="0"/>
        <v>0</v>
      </c>
      <c r="M32" s="9">
        <f t="shared" si="0"/>
        <v>0</v>
      </c>
      <c r="N32" s="9"/>
      <c r="O32" s="9"/>
    </row>
    <row r="33" spans="3:11">
      <c r="C33" s="20">
        <v>391310281943</v>
      </c>
      <c r="E33" s="20">
        <v>226153848</v>
      </c>
      <c r="G33" s="20">
        <f>C33-E33</f>
        <v>391084128095</v>
      </c>
      <c r="I33" s="20">
        <v>2883016844547</v>
      </c>
      <c r="K33" s="20">
        <v>1662384069</v>
      </c>
    </row>
    <row r="34" spans="3:11">
      <c r="C34" s="20">
        <f>C33-C28</f>
        <v>0</v>
      </c>
      <c r="E34" s="20">
        <f>E28-E33</f>
        <v>0</v>
      </c>
      <c r="G34" s="20">
        <f>G28-G33</f>
        <v>0</v>
      </c>
      <c r="I34" s="20">
        <f>I28-I33</f>
        <v>0</v>
      </c>
      <c r="K34" s="20">
        <f>K28-K31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rgb="FF00B050"/>
    <pageSetUpPr fitToPage="1"/>
  </sheetPr>
  <dimension ref="A1:X66"/>
  <sheetViews>
    <sheetView rightToLeft="1" topLeftCell="A31" workbookViewId="0">
      <selection activeCell="I35" activeCellId="1" sqref="A35:A49 I35:I49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.140625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8.5703125" bestFit="1" customWidth="1"/>
    <col min="16" max="16" width="1.28515625" customWidth="1"/>
    <col min="17" max="17" width="21.85546875" bestFit="1" customWidth="1"/>
    <col min="18" max="18" width="1.28515625" customWidth="1"/>
    <col min="19" max="19" width="0.28515625" customWidth="1"/>
    <col min="20" max="20" width="14.42578125" bestFit="1" customWidth="1"/>
    <col min="21" max="21" width="16" bestFit="1" customWidth="1"/>
    <col min="22" max="22" width="13.85546875" bestFit="1" customWidth="1"/>
    <col min="23" max="23" width="33.42578125" bestFit="1" customWidth="1"/>
    <col min="24" max="24" width="14" bestFit="1" customWidth="1"/>
  </cols>
  <sheetData>
    <row r="1" spans="1:22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2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2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ht="14.45" customHeight="1"/>
    <row r="5" spans="1:22" ht="14.45" customHeight="1">
      <c r="A5" s="48" t="s">
        <v>241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2" ht="14.45" customHeight="1">
      <c r="A6" s="63" t="s">
        <v>143</v>
      </c>
      <c r="C6" s="50" t="s">
        <v>159</v>
      </c>
      <c r="D6" s="50"/>
      <c r="E6" s="50"/>
      <c r="F6" s="50"/>
      <c r="G6" s="50"/>
      <c r="H6" s="50"/>
      <c r="I6" s="50"/>
      <c r="K6" s="50" t="s">
        <v>160</v>
      </c>
      <c r="L6" s="50"/>
      <c r="M6" s="50"/>
      <c r="N6" s="50"/>
      <c r="O6" s="50"/>
      <c r="P6" s="50"/>
      <c r="Q6" s="50"/>
      <c r="R6" s="50"/>
    </row>
    <row r="7" spans="1:22" ht="29.1" customHeight="1">
      <c r="A7" s="50"/>
      <c r="C7" s="19" t="s">
        <v>13</v>
      </c>
      <c r="D7" s="3"/>
      <c r="E7" s="19" t="s">
        <v>242</v>
      </c>
      <c r="F7" s="3"/>
      <c r="G7" s="19" t="s">
        <v>243</v>
      </c>
      <c r="H7" s="3"/>
      <c r="I7" s="19" t="s">
        <v>244</v>
      </c>
      <c r="K7" s="19" t="s">
        <v>13</v>
      </c>
      <c r="L7" s="3"/>
      <c r="M7" s="19" t="s">
        <v>242</v>
      </c>
      <c r="N7" s="3"/>
      <c r="O7" s="19" t="s">
        <v>243</v>
      </c>
      <c r="P7" s="3"/>
      <c r="Q7" s="59" t="s">
        <v>244</v>
      </c>
      <c r="R7" s="59"/>
    </row>
    <row r="8" spans="1:22" ht="21.75" customHeight="1">
      <c r="A8" s="5" t="s">
        <v>200</v>
      </c>
      <c r="C8" s="6">
        <v>0</v>
      </c>
      <c r="E8" s="6">
        <v>0</v>
      </c>
      <c r="G8" s="6">
        <v>0</v>
      </c>
      <c r="I8" s="6">
        <f>E8+G8</f>
        <v>0</v>
      </c>
      <c r="K8" s="6">
        <v>534500</v>
      </c>
      <c r="M8" s="6">
        <v>534500000000</v>
      </c>
      <c r="O8" s="6">
        <v>-497336921341</v>
      </c>
      <c r="Q8" s="60">
        <f>M8+O8</f>
        <v>37163078659</v>
      </c>
      <c r="R8" s="60"/>
      <c r="T8" s="20"/>
      <c r="U8" s="20"/>
    </row>
    <row r="9" spans="1:22" ht="21.75" customHeight="1">
      <c r="A9" s="8" t="s">
        <v>202</v>
      </c>
      <c r="C9" s="9">
        <v>0</v>
      </c>
      <c r="E9" s="9">
        <v>0</v>
      </c>
      <c r="G9" s="9">
        <v>0</v>
      </c>
      <c r="I9" s="9">
        <f>E9+G9</f>
        <v>0</v>
      </c>
      <c r="K9" s="9">
        <v>368100</v>
      </c>
      <c r="M9" s="9">
        <v>368100000000</v>
      </c>
      <c r="O9" s="9">
        <v>-327512817540</v>
      </c>
      <c r="Q9" s="61">
        <f>M9+O9</f>
        <v>40587182460</v>
      </c>
      <c r="R9" s="61"/>
      <c r="T9" s="20"/>
      <c r="U9" s="20"/>
    </row>
    <row r="10" spans="1:22" ht="21.75" customHeight="1">
      <c r="A10" s="8" t="s">
        <v>68</v>
      </c>
      <c r="C10" s="9">
        <v>0</v>
      </c>
      <c r="E10" s="9">
        <v>0</v>
      </c>
      <c r="G10" s="9">
        <v>0</v>
      </c>
      <c r="I10" s="9">
        <f>E10+G10</f>
        <v>0</v>
      </c>
      <c r="K10" s="9">
        <v>197037</v>
      </c>
      <c r="M10" s="9">
        <v>179890936371</v>
      </c>
      <c r="O10" s="9">
        <v>-159553312389</v>
      </c>
      <c r="Q10" s="61">
        <f>M10+O10</f>
        <v>20337623982</v>
      </c>
      <c r="R10" s="61"/>
      <c r="T10" s="20"/>
      <c r="U10" s="20"/>
    </row>
    <row r="11" spans="1:22" ht="21.75" customHeight="1">
      <c r="A11" s="8" t="s">
        <v>71</v>
      </c>
      <c r="C11" s="9">
        <v>51903</v>
      </c>
      <c r="E11" s="9">
        <v>51903000000</v>
      </c>
      <c r="G11" s="9">
        <v>-44160928350</v>
      </c>
      <c r="I11" s="9">
        <f>E11+G11</f>
        <v>7742071650</v>
      </c>
      <c r="K11" s="9">
        <v>51903</v>
      </c>
      <c r="M11" s="9">
        <v>51903000000</v>
      </c>
      <c r="O11" s="9">
        <v>-44160928350</v>
      </c>
      <c r="Q11" s="61">
        <f>M11+O11</f>
        <v>7742071650</v>
      </c>
      <c r="R11" s="61"/>
      <c r="T11" s="20"/>
      <c r="U11" s="20"/>
    </row>
    <row r="12" spans="1:22" ht="21.75" customHeight="1">
      <c r="A12" s="8" t="s">
        <v>74</v>
      </c>
      <c r="C12" s="9">
        <v>28400</v>
      </c>
      <c r="E12" s="9">
        <v>28400000000</v>
      </c>
      <c r="G12" s="9">
        <v>-24277598887</v>
      </c>
      <c r="I12" s="9">
        <f>E12+G12</f>
        <v>4122401113</v>
      </c>
      <c r="K12" s="9">
        <v>28400</v>
      </c>
      <c r="M12" s="9">
        <v>28400000000</v>
      </c>
      <c r="O12" s="9">
        <v>-24277598887</v>
      </c>
      <c r="Q12" s="61">
        <f>M12+O12</f>
        <v>4122401113</v>
      </c>
      <c r="R12" s="61"/>
      <c r="T12" s="20"/>
      <c r="U12" s="20"/>
    </row>
    <row r="13" spans="1:22" ht="21.75" customHeight="1">
      <c r="A13" s="8" t="s">
        <v>199</v>
      </c>
      <c r="C13" s="9">
        <v>0</v>
      </c>
      <c r="E13" s="9">
        <v>0</v>
      </c>
      <c r="G13" s="9">
        <v>0</v>
      </c>
      <c r="I13" s="9">
        <f>E13+G13</f>
        <v>0</v>
      </c>
      <c r="K13" s="9">
        <v>6856</v>
      </c>
      <c r="M13" s="9">
        <v>6856000000</v>
      </c>
      <c r="O13" s="9">
        <v>-6649114629</v>
      </c>
      <c r="Q13" s="61">
        <f>M13+O13</f>
        <v>206885371</v>
      </c>
      <c r="R13" s="61"/>
      <c r="T13" s="20"/>
      <c r="U13" s="20"/>
    </row>
    <row r="14" spans="1:22" ht="21.75" customHeight="1">
      <c r="A14" s="8" t="s">
        <v>80</v>
      </c>
      <c r="C14" s="9">
        <v>0</v>
      </c>
      <c r="E14" s="9">
        <v>0</v>
      </c>
      <c r="G14" s="9">
        <v>0</v>
      </c>
      <c r="I14" s="9">
        <f>E14+G14</f>
        <v>0</v>
      </c>
      <c r="K14" s="9">
        <v>1000000</v>
      </c>
      <c r="M14" s="9">
        <v>991251765820</v>
      </c>
      <c r="O14" s="9">
        <v>-1027697598385</v>
      </c>
      <c r="Q14" s="61">
        <f>M14+O14</f>
        <v>-36445832565</v>
      </c>
      <c r="R14" s="61"/>
      <c r="T14" s="20"/>
      <c r="U14" s="20"/>
    </row>
    <row r="15" spans="1:22" ht="21.75" customHeight="1">
      <c r="A15" s="8" t="s">
        <v>192</v>
      </c>
      <c r="C15" s="9">
        <v>0</v>
      </c>
      <c r="E15" s="9">
        <v>0</v>
      </c>
      <c r="G15" s="9">
        <v>0</v>
      </c>
      <c r="I15" s="9">
        <f>E15+G15</f>
        <v>0</v>
      </c>
      <c r="K15" s="9">
        <v>152817452</v>
      </c>
      <c r="M15" s="9">
        <v>2484664007988</v>
      </c>
      <c r="O15" s="9">
        <v>-2288604315093</v>
      </c>
      <c r="Q15" s="61">
        <f>M15+O15</f>
        <v>196059692895</v>
      </c>
      <c r="R15" s="61"/>
      <c r="T15" s="20"/>
      <c r="U15" s="20"/>
    </row>
    <row r="16" spans="1:22" ht="21.75" customHeight="1">
      <c r="A16" s="8" t="s">
        <v>34</v>
      </c>
      <c r="C16" s="9">
        <v>200000</v>
      </c>
      <c r="E16" s="9">
        <v>43646962165</v>
      </c>
      <c r="G16" s="9">
        <v>-40563312383</v>
      </c>
      <c r="I16" s="9">
        <f>E16+G16</f>
        <v>3083649782</v>
      </c>
      <c r="K16" s="9">
        <v>850307</v>
      </c>
      <c r="M16" s="9">
        <v>164553409463</v>
      </c>
      <c r="O16" s="9">
        <v>-152304226696</v>
      </c>
      <c r="Q16" s="61">
        <f>M16+O16</f>
        <v>12249182767</v>
      </c>
      <c r="R16" s="61"/>
      <c r="T16" s="20"/>
      <c r="U16" s="20"/>
      <c r="V16" s="20"/>
    </row>
    <row r="17" spans="1:21" ht="21.75" customHeight="1">
      <c r="A17" s="8" t="s">
        <v>188</v>
      </c>
      <c r="C17" s="9">
        <v>0</v>
      </c>
      <c r="E17" s="9">
        <v>0</v>
      </c>
      <c r="G17" s="9">
        <v>0</v>
      </c>
      <c r="I17" s="9">
        <f>E17+G17</f>
        <v>0</v>
      </c>
      <c r="K17" s="9">
        <v>103615628</v>
      </c>
      <c r="M17" s="9">
        <v>1437726602462</v>
      </c>
      <c r="O17" s="9">
        <v>-1336950468637</v>
      </c>
      <c r="Q17" s="61">
        <f>M17+O17</f>
        <v>100776133825</v>
      </c>
      <c r="R17" s="61"/>
      <c r="T17" s="20"/>
      <c r="U17" s="20"/>
    </row>
    <row r="18" spans="1:21" ht="21.75" customHeight="1">
      <c r="A18" s="8" t="s">
        <v>190</v>
      </c>
      <c r="C18" s="9">
        <v>0</v>
      </c>
      <c r="E18" s="9">
        <v>0</v>
      </c>
      <c r="G18" s="9">
        <v>0</v>
      </c>
      <c r="I18" s="9">
        <f>E18+G18</f>
        <v>0</v>
      </c>
      <c r="K18" s="9">
        <v>1000000</v>
      </c>
      <c r="M18" s="9">
        <v>13783612511</v>
      </c>
      <c r="O18" s="9">
        <v>-13025091595</v>
      </c>
      <c r="Q18" s="61">
        <f>M18+O18</f>
        <v>758520916</v>
      </c>
      <c r="R18" s="61"/>
      <c r="T18" s="20"/>
      <c r="U18" s="20"/>
    </row>
    <row r="19" spans="1:21" ht="21.75" customHeight="1">
      <c r="A19" s="8" t="s">
        <v>183</v>
      </c>
      <c r="C19" s="9">
        <v>0</v>
      </c>
      <c r="E19" s="9">
        <v>0</v>
      </c>
      <c r="G19" s="9">
        <v>0</v>
      </c>
      <c r="I19" s="9">
        <f>E19+G19</f>
        <v>0</v>
      </c>
      <c r="K19" s="9">
        <v>4104676</v>
      </c>
      <c r="M19" s="9">
        <v>90100857659</v>
      </c>
      <c r="O19" s="9">
        <v>-77062160288</v>
      </c>
      <c r="Q19" s="61">
        <f>M19+O19</f>
        <v>13038697371</v>
      </c>
      <c r="R19" s="61"/>
      <c r="T19" s="20"/>
      <c r="U19" s="20"/>
    </row>
    <row r="20" spans="1:21" ht="21.75" customHeight="1">
      <c r="A20" s="8" t="s">
        <v>184</v>
      </c>
      <c r="C20" s="9">
        <v>0</v>
      </c>
      <c r="E20" s="9">
        <v>0</v>
      </c>
      <c r="G20" s="9">
        <v>0</v>
      </c>
      <c r="I20" s="9">
        <f>E20+G20</f>
        <v>0</v>
      </c>
      <c r="K20" s="9">
        <v>63899550</v>
      </c>
      <c r="M20" s="9">
        <v>922044983118</v>
      </c>
      <c r="O20" s="9">
        <v>-798748208973</v>
      </c>
      <c r="Q20" s="61">
        <f>M20+O20</f>
        <v>123296774145</v>
      </c>
      <c r="R20" s="61"/>
      <c r="T20" s="20"/>
      <c r="U20" s="20"/>
    </row>
    <row r="21" spans="1:21" ht="21.75" customHeight="1">
      <c r="A21" s="8" t="s">
        <v>36</v>
      </c>
      <c r="C21" s="9">
        <v>2000000</v>
      </c>
      <c r="E21" s="9">
        <v>20455706857</v>
      </c>
      <c r="G21" s="9">
        <v>-20024000000</v>
      </c>
      <c r="I21" s="9">
        <f>E21+G21</f>
        <v>431706857</v>
      </c>
      <c r="K21" s="9">
        <v>2000000</v>
      </c>
      <c r="M21" s="9">
        <v>20455706857</v>
      </c>
      <c r="O21" s="9">
        <v>-20024000000</v>
      </c>
      <c r="Q21" s="61">
        <f>M21+O21</f>
        <v>431706857</v>
      </c>
      <c r="R21" s="61"/>
      <c r="T21" s="20"/>
      <c r="U21" s="20"/>
    </row>
    <row r="22" spans="1:21" ht="21.75" customHeight="1">
      <c r="A22" s="8" t="s">
        <v>191</v>
      </c>
      <c r="C22" s="9">
        <v>0</v>
      </c>
      <c r="E22" s="9">
        <v>0</v>
      </c>
      <c r="G22" s="9">
        <v>0</v>
      </c>
      <c r="I22" s="9">
        <f>E22+G22</f>
        <v>0</v>
      </c>
      <c r="K22" s="9">
        <v>2000000</v>
      </c>
      <c r="M22" s="9">
        <v>20126445864</v>
      </c>
      <c r="O22" s="9">
        <v>-20023200000</v>
      </c>
      <c r="Q22" s="61">
        <f>M22+O22</f>
        <v>103245864</v>
      </c>
      <c r="R22" s="61"/>
      <c r="T22" s="20"/>
      <c r="U22" s="20"/>
    </row>
    <row r="23" spans="1:21" ht="21.75" customHeight="1">
      <c r="A23" s="8" t="s">
        <v>186</v>
      </c>
      <c r="C23" s="9">
        <v>0</v>
      </c>
      <c r="E23" s="9">
        <v>0</v>
      </c>
      <c r="G23" s="9">
        <v>0</v>
      </c>
      <c r="I23" s="9">
        <f>E23+G23</f>
        <v>0</v>
      </c>
      <c r="K23" s="9">
        <v>1500000</v>
      </c>
      <c r="M23" s="9">
        <v>31880777223</v>
      </c>
      <c r="O23" s="9">
        <v>-27907403475</v>
      </c>
      <c r="Q23" s="61">
        <f>M23+O23</f>
        <v>3973373748</v>
      </c>
      <c r="R23" s="61"/>
      <c r="T23" s="20"/>
      <c r="U23" s="20"/>
    </row>
    <row r="24" spans="1:21" ht="21.75" customHeight="1">
      <c r="A24" s="8" t="s">
        <v>179</v>
      </c>
      <c r="C24" s="9">
        <v>0</v>
      </c>
      <c r="E24" s="9">
        <v>0</v>
      </c>
      <c r="G24" s="9">
        <v>0</v>
      </c>
      <c r="I24" s="9">
        <f>E24+G24</f>
        <v>0</v>
      </c>
      <c r="K24" s="9">
        <v>51312156</v>
      </c>
      <c r="M24" s="9">
        <v>1240218263019</v>
      </c>
      <c r="O24" s="9">
        <v>-1150447785448</v>
      </c>
      <c r="Q24" s="61">
        <f>M24+O24</f>
        <v>89770477571</v>
      </c>
      <c r="R24" s="61"/>
      <c r="T24" s="20"/>
      <c r="U24" s="20"/>
    </row>
    <row r="25" spans="1:21" ht="21.75" customHeight="1">
      <c r="A25" s="8" t="s">
        <v>38</v>
      </c>
      <c r="C25" s="9">
        <v>1384959</v>
      </c>
      <c r="E25" s="9">
        <v>13856436953</v>
      </c>
      <c r="G25" s="9">
        <v>-12244169055</v>
      </c>
      <c r="I25" s="9">
        <f>E25+G25</f>
        <v>1612267898</v>
      </c>
      <c r="K25" s="9">
        <v>2384959</v>
      </c>
      <c r="M25" s="9">
        <v>23246273271</v>
      </c>
      <c r="O25" s="9">
        <v>-21401027720</v>
      </c>
      <c r="Q25" s="61">
        <f>M25+O25</f>
        <v>1845245551</v>
      </c>
      <c r="R25" s="61"/>
      <c r="T25" s="20"/>
      <c r="U25" s="20"/>
    </row>
    <row r="26" spans="1:21" ht="21.75" customHeight="1">
      <c r="A26" s="8" t="s">
        <v>181</v>
      </c>
      <c r="C26" s="9">
        <v>0</v>
      </c>
      <c r="E26" s="9">
        <v>0</v>
      </c>
      <c r="G26" s="9">
        <v>0</v>
      </c>
      <c r="I26" s="9">
        <f>E26+G26</f>
        <v>0</v>
      </c>
      <c r="K26" s="9">
        <v>300000</v>
      </c>
      <c r="M26" s="9">
        <v>6502499849</v>
      </c>
      <c r="O26" s="9">
        <v>-5179641862</v>
      </c>
      <c r="Q26" s="61">
        <f>M26+O26</f>
        <v>1322857987</v>
      </c>
      <c r="R26" s="61"/>
      <c r="T26" s="20"/>
      <c r="U26" s="20"/>
    </row>
    <row r="27" spans="1:21" ht="21.75" customHeight="1">
      <c r="A27" s="8" t="s">
        <v>189</v>
      </c>
      <c r="C27" s="9">
        <v>0</v>
      </c>
      <c r="E27" s="9">
        <v>0</v>
      </c>
      <c r="G27" s="9">
        <v>0</v>
      </c>
      <c r="I27" s="9">
        <f>E27+G27</f>
        <v>0</v>
      </c>
      <c r="K27" s="9">
        <v>2748149</v>
      </c>
      <c r="M27" s="9">
        <v>97593216222</v>
      </c>
      <c r="O27" s="9">
        <v>-101177960864</v>
      </c>
      <c r="Q27" s="61">
        <f>M27+O27</f>
        <v>-3584744642</v>
      </c>
      <c r="R27" s="61"/>
      <c r="T27" s="20"/>
      <c r="U27" s="20"/>
    </row>
    <row r="28" spans="1:21" ht="21.75" customHeight="1">
      <c r="A28" s="8" t="s">
        <v>180</v>
      </c>
      <c r="C28" s="9">
        <v>0</v>
      </c>
      <c r="E28" s="9">
        <v>0</v>
      </c>
      <c r="G28" s="9">
        <v>0</v>
      </c>
      <c r="I28" s="9">
        <f>E28+G28</f>
        <v>0</v>
      </c>
      <c r="K28" s="9">
        <v>500000</v>
      </c>
      <c r="M28" s="9">
        <v>10814888060</v>
      </c>
      <c r="O28" s="9">
        <v>-9888243750</v>
      </c>
      <c r="Q28" s="61">
        <f>M28+O28</f>
        <v>926644310</v>
      </c>
      <c r="R28" s="61"/>
      <c r="T28" s="20"/>
      <c r="U28" s="20"/>
    </row>
    <row r="29" spans="1:21" ht="21.75" customHeight="1">
      <c r="A29" s="8" t="s">
        <v>182</v>
      </c>
      <c r="C29" s="9">
        <v>0</v>
      </c>
      <c r="E29" s="9">
        <v>0</v>
      </c>
      <c r="G29" s="9">
        <v>0</v>
      </c>
      <c r="I29" s="9">
        <f>E29+G29</f>
        <v>0</v>
      </c>
      <c r="K29" s="9">
        <v>1000000</v>
      </c>
      <c r="M29" s="9">
        <v>11313620613</v>
      </c>
      <c r="O29" s="9">
        <v>-12044679937</v>
      </c>
      <c r="Q29" s="61">
        <f>M29+O29</f>
        <v>-731059324</v>
      </c>
      <c r="R29" s="61"/>
      <c r="T29" s="20"/>
      <c r="U29" s="20"/>
    </row>
    <row r="30" spans="1:21" ht="21.75" customHeight="1">
      <c r="A30" s="8" t="s">
        <v>39</v>
      </c>
      <c r="C30" s="9">
        <v>2000000</v>
      </c>
      <c r="E30" s="9">
        <v>21861704121</v>
      </c>
      <c r="G30" s="9">
        <v>-20024000000</v>
      </c>
      <c r="I30" s="9">
        <f>E30+G30</f>
        <v>1837704121</v>
      </c>
      <c r="K30" s="9">
        <v>2000000</v>
      </c>
      <c r="M30" s="9">
        <v>21861704121</v>
      </c>
      <c r="O30" s="9">
        <v>-20024000000</v>
      </c>
      <c r="Q30" s="61">
        <f>M30+O30</f>
        <v>1837704121</v>
      </c>
      <c r="R30" s="61"/>
      <c r="T30" s="20"/>
      <c r="U30" s="20"/>
    </row>
    <row r="31" spans="1:21" ht="21.75" customHeight="1">
      <c r="A31" s="8" t="s">
        <v>185</v>
      </c>
      <c r="C31" s="9">
        <v>0</v>
      </c>
      <c r="E31" s="9">
        <v>0</v>
      </c>
      <c r="G31" s="9">
        <v>0</v>
      </c>
      <c r="I31" s="9">
        <f>E31+G31</f>
        <v>0</v>
      </c>
      <c r="K31" s="9">
        <v>2000000</v>
      </c>
      <c r="M31" s="9">
        <v>22682331576</v>
      </c>
      <c r="O31" s="9">
        <v>-20018560000</v>
      </c>
      <c r="Q31" s="61">
        <f>M31+O31</f>
        <v>2663771576</v>
      </c>
      <c r="R31" s="61"/>
      <c r="T31" s="20"/>
      <c r="U31" s="20"/>
    </row>
    <row r="32" spans="1:21" ht="21.75" customHeight="1">
      <c r="A32" s="8" t="s">
        <v>40</v>
      </c>
      <c r="C32" s="9">
        <v>476012</v>
      </c>
      <c r="E32" s="9">
        <v>6902304774</v>
      </c>
      <c r="G32" s="9">
        <v>-6007539688</v>
      </c>
      <c r="I32" s="9">
        <f>E32+G32</f>
        <v>894765086</v>
      </c>
      <c r="K32" s="9">
        <v>2400000</v>
      </c>
      <c r="M32" s="9">
        <v>32431878523</v>
      </c>
      <c r="O32" s="9">
        <v>-32001952500</v>
      </c>
      <c r="Q32" s="61">
        <f>M32+O32</f>
        <v>429926023</v>
      </c>
      <c r="R32" s="9"/>
      <c r="T32" s="20"/>
      <c r="U32" s="20"/>
    </row>
    <row r="33" spans="1:24" ht="21.75" customHeight="1">
      <c r="A33" s="8" t="s">
        <v>187</v>
      </c>
      <c r="C33" s="9">
        <v>0</v>
      </c>
      <c r="E33" s="9">
        <v>0</v>
      </c>
      <c r="G33" s="9">
        <v>0</v>
      </c>
      <c r="I33" s="9">
        <f>E33+G33</f>
        <v>0</v>
      </c>
      <c r="K33" s="9">
        <v>197984</v>
      </c>
      <c r="M33" s="9">
        <v>48214864474</v>
      </c>
      <c r="O33" s="9">
        <v>-39011592879</v>
      </c>
      <c r="Q33" s="61">
        <f>M33+O33</f>
        <v>9203271595</v>
      </c>
      <c r="R33" s="61"/>
      <c r="T33" s="20"/>
      <c r="U33" s="20"/>
    </row>
    <row r="34" spans="1:24" ht="21.75" customHeight="1">
      <c r="A34" s="8" t="s">
        <v>43</v>
      </c>
      <c r="C34" s="9">
        <v>0</v>
      </c>
      <c r="E34" s="9">
        <v>0</v>
      </c>
      <c r="G34" s="9">
        <v>0</v>
      </c>
      <c r="I34" s="9">
        <f>E34+G34</f>
        <v>0</v>
      </c>
      <c r="K34" s="9">
        <v>88490</v>
      </c>
      <c r="M34" s="9">
        <v>96796801771</v>
      </c>
      <c r="O34" s="9">
        <v>-99500095197</v>
      </c>
      <c r="Q34" s="61">
        <f>M34+O34</f>
        <v>-2703293426</v>
      </c>
      <c r="R34" s="61"/>
      <c r="T34" s="20"/>
      <c r="U34" s="20"/>
    </row>
    <row r="35" spans="1:24" s="67" customFormat="1" ht="21.75" customHeight="1">
      <c r="A35" s="64" t="s">
        <v>172</v>
      </c>
      <c r="C35" s="65">
        <v>0</v>
      </c>
      <c r="E35" s="65">
        <v>0</v>
      </c>
      <c r="G35" s="65">
        <v>0</v>
      </c>
      <c r="I35" s="65">
        <v>-11253004128</v>
      </c>
      <c r="K35" s="65">
        <v>10700000</v>
      </c>
      <c r="M35" s="65">
        <v>27888934948</v>
      </c>
      <c r="O35" s="65">
        <v>-20804671256</v>
      </c>
      <c r="Q35" s="66">
        <f>M35+O35</f>
        <v>7084263692</v>
      </c>
      <c r="R35" s="66"/>
      <c r="T35" s="68"/>
      <c r="U35" s="68"/>
    </row>
    <row r="36" spans="1:24" s="67" customFormat="1" ht="21.75" customHeight="1">
      <c r="A36" s="64" t="s">
        <v>170</v>
      </c>
      <c r="C36" s="65">
        <v>0</v>
      </c>
      <c r="E36" s="65">
        <v>0</v>
      </c>
      <c r="G36" s="65">
        <v>0</v>
      </c>
      <c r="I36" s="65">
        <f>E36+G36</f>
        <v>0</v>
      </c>
      <c r="K36" s="65">
        <v>4400000</v>
      </c>
      <c r="M36" s="65">
        <v>2869225980</v>
      </c>
      <c r="O36" s="65">
        <v>-2815009850</v>
      </c>
      <c r="Q36" s="66">
        <f>M36+O36</f>
        <v>54216130</v>
      </c>
      <c r="R36" s="66"/>
      <c r="T36" s="68"/>
      <c r="U36" s="68"/>
    </row>
    <row r="37" spans="1:24" s="67" customFormat="1" ht="21.75" customHeight="1">
      <c r="A37" s="64" t="s">
        <v>169</v>
      </c>
      <c r="C37" s="65">
        <v>0</v>
      </c>
      <c r="E37" s="65">
        <v>0</v>
      </c>
      <c r="G37" s="65">
        <v>0</v>
      </c>
      <c r="I37" s="65">
        <f>E37+G37</f>
        <v>0</v>
      </c>
      <c r="K37" s="65">
        <v>7498592</v>
      </c>
      <c r="M37" s="65">
        <v>19327475129</v>
      </c>
      <c r="O37" s="65">
        <v>-16122948741</v>
      </c>
      <c r="Q37" s="66">
        <f>M37+O37</f>
        <v>3204526388</v>
      </c>
      <c r="R37" s="66"/>
      <c r="T37" s="68"/>
      <c r="U37" s="68"/>
    </row>
    <row r="38" spans="1:24" s="67" customFormat="1" ht="21.75" customHeight="1">
      <c r="A38" s="64" t="s">
        <v>168</v>
      </c>
      <c r="C38" s="65">
        <v>0</v>
      </c>
      <c r="E38" s="65">
        <v>0</v>
      </c>
      <c r="G38" s="65">
        <v>0</v>
      </c>
      <c r="I38" s="65">
        <f>E38+G38</f>
        <v>0</v>
      </c>
      <c r="K38" s="65">
        <v>9332487</v>
      </c>
      <c r="M38" s="65">
        <v>34339483315</v>
      </c>
      <c r="O38" s="65">
        <v>-22014223000</v>
      </c>
      <c r="Q38" s="66">
        <f>M38+O38</f>
        <v>12325260315</v>
      </c>
      <c r="R38" s="66"/>
      <c r="T38" s="68"/>
      <c r="U38" s="68"/>
    </row>
    <row r="39" spans="1:24" s="67" customFormat="1" ht="21.75" customHeight="1">
      <c r="A39" s="64" t="s">
        <v>19</v>
      </c>
      <c r="C39" s="65">
        <v>953600</v>
      </c>
      <c r="E39" s="65">
        <v>21623224426</v>
      </c>
      <c r="G39" s="65">
        <v>-17754655478</v>
      </c>
      <c r="I39" s="65">
        <f>E39+G39</f>
        <v>3868568948</v>
      </c>
      <c r="K39" s="65">
        <v>2420338</v>
      </c>
      <c r="M39" s="65">
        <v>59934918326</v>
      </c>
      <c r="O39" s="65">
        <v>-45063199802</v>
      </c>
      <c r="Q39" s="66">
        <f>M39+O39</f>
        <v>14871718524</v>
      </c>
      <c r="R39" s="66"/>
      <c r="T39" s="68"/>
      <c r="U39" s="68"/>
    </row>
    <row r="40" spans="1:24" s="67" customFormat="1" ht="21.75" customHeight="1">
      <c r="A40" s="64" t="s">
        <v>280</v>
      </c>
      <c r="C40" s="65">
        <v>0</v>
      </c>
      <c r="E40" s="65">
        <v>0</v>
      </c>
      <c r="G40" s="65">
        <v>0</v>
      </c>
      <c r="I40" s="65">
        <v>6402933174</v>
      </c>
      <c r="K40" s="65"/>
      <c r="M40" s="65"/>
      <c r="O40" s="65">
        <v>0</v>
      </c>
      <c r="Q40" s="65">
        <f>M40+O40</f>
        <v>0</v>
      </c>
      <c r="R40" s="66"/>
      <c r="T40" s="68"/>
      <c r="U40" s="68"/>
    </row>
    <row r="41" spans="1:24" s="67" customFormat="1" ht="21.75" customHeight="1">
      <c r="A41" s="64" t="s">
        <v>175</v>
      </c>
      <c r="C41" s="65">
        <v>0</v>
      </c>
      <c r="E41" s="65">
        <v>0</v>
      </c>
      <c r="G41" s="65">
        <v>0</v>
      </c>
      <c r="I41" s="65">
        <v>559693071</v>
      </c>
      <c r="K41" s="65">
        <v>2000000</v>
      </c>
      <c r="M41" s="65">
        <v>20713934451</v>
      </c>
      <c r="O41" s="65">
        <v>-21379822021</v>
      </c>
      <c r="Q41" s="66">
        <f>M41+O41</f>
        <v>-665887570</v>
      </c>
      <c r="R41" s="66"/>
      <c r="T41" s="68"/>
      <c r="U41" s="68"/>
    </row>
    <row r="42" spans="1:24" s="67" customFormat="1" ht="21.75" customHeight="1">
      <c r="A42" s="64" t="s">
        <v>174</v>
      </c>
      <c r="C42" s="65">
        <v>0</v>
      </c>
      <c r="E42" s="65">
        <v>0</v>
      </c>
      <c r="G42" s="65">
        <v>0</v>
      </c>
      <c r="I42" s="65">
        <f>E42+G42</f>
        <v>0</v>
      </c>
      <c r="K42" s="65">
        <v>1500000</v>
      </c>
      <c r="M42" s="65">
        <v>4698711904</v>
      </c>
      <c r="O42" s="65">
        <v>-4291313850</v>
      </c>
      <c r="Q42" s="66">
        <f>M42+O42</f>
        <v>407398054</v>
      </c>
      <c r="R42" s="66"/>
      <c r="T42" s="68"/>
      <c r="U42" s="68"/>
    </row>
    <row r="43" spans="1:24" s="67" customFormat="1" ht="21.75" customHeight="1">
      <c r="A43" s="64" t="s">
        <v>21</v>
      </c>
      <c r="C43" s="65">
        <v>342884</v>
      </c>
      <c r="E43" s="65">
        <v>1040601343</v>
      </c>
      <c r="G43" s="65">
        <v>-1057073063</v>
      </c>
      <c r="I43" s="65">
        <f>E43+G43</f>
        <v>-16471720</v>
      </c>
      <c r="K43" s="65">
        <v>342884</v>
      </c>
      <c r="M43" s="65">
        <v>1040601343</v>
      </c>
      <c r="O43" s="65">
        <v>-1057073063</v>
      </c>
      <c r="Q43" s="66">
        <f>M43+O43</f>
        <v>-16471720</v>
      </c>
      <c r="R43" s="66"/>
      <c r="T43" s="68"/>
      <c r="U43" s="68"/>
    </row>
    <row r="44" spans="1:24" s="67" customFormat="1" ht="21.75" customHeight="1">
      <c r="A44" s="64" t="s">
        <v>22</v>
      </c>
      <c r="C44" s="65">
        <v>922</v>
      </c>
      <c r="E44" s="65">
        <v>14178478</v>
      </c>
      <c r="G44" s="65">
        <v>-21909390</v>
      </c>
      <c r="I44" s="65">
        <f>E44+G44</f>
        <v>-7730912</v>
      </c>
      <c r="K44" s="65">
        <v>1775424</v>
      </c>
      <c r="M44" s="65">
        <v>27356489417</v>
      </c>
      <c r="O44" s="65">
        <v>-42482239102</v>
      </c>
      <c r="Q44" s="66">
        <f>M44+O44</f>
        <v>-15125749685</v>
      </c>
      <c r="R44" s="66"/>
      <c r="T44" s="68"/>
      <c r="U44" s="68"/>
    </row>
    <row r="45" spans="1:24" s="67" customFormat="1" ht="21.75" customHeight="1">
      <c r="A45" s="64" t="s">
        <v>166</v>
      </c>
      <c r="C45" s="65">
        <v>0</v>
      </c>
      <c r="E45" s="65">
        <v>0</v>
      </c>
      <c r="G45" s="65">
        <v>0</v>
      </c>
      <c r="I45" s="65">
        <f>E45+G45</f>
        <v>0</v>
      </c>
      <c r="K45" s="65">
        <v>7500000</v>
      </c>
      <c r="M45" s="65">
        <v>18783729089</v>
      </c>
      <c r="O45" s="65">
        <v>-22515232500</v>
      </c>
      <c r="Q45" s="66">
        <f>M45+O45</f>
        <v>-3731503411</v>
      </c>
      <c r="R45" s="66"/>
      <c r="T45" s="68"/>
      <c r="U45" s="68"/>
      <c r="W45" s="67" t="s">
        <v>281</v>
      </c>
      <c r="X45" s="69">
        <v>19062500</v>
      </c>
    </row>
    <row r="46" spans="1:24" s="67" customFormat="1" ht="21.75" customHeight="1">
      <c r="A46" s="64" t="s">
        <v>171</v>
      </c>
      <c r="C46" s="65">
        <v>0</v>
      </c>
      <c r="E46" s="65">
        <v>0</v>
      </c>
      <c r="G46" s="65">
        <v>0</v>
      </c>
      <c r="I46" s="65">
        <f>E46+G46</f>
        <v>0</v>
      </c>
      <c r="K46" s="65">
        <v>5555556</v>
      </c>
      <c r="M46" s="65">
        <v>17324080845</v>
      </c>
      <c r="O46" s="65">
        <v>-21813876745</v>
      </c>
      <c r="Q46" s="66">
        <f>M46+O46</f>
        <v>-4489795900</v>
      </c>
      <c r="R46" s="66"/>
      <c r="T46" s="68"/>
      <c r="U46" s="68"/>
    </row>
    <row r="47" spans="1:24" s="67" customFormat="1" ht="21.75" customHeight="1">
      <c r="A47" s="64" t="s">
        <v>173</v>
      </c>
      <c r="C47" s="65">
        <v>0</v>
      </c>
      <c r="E47" s="65">
        <v>0</v>
      </c>
      <c r="G47" s="65">
        <v>0</v>
      </c>
      <c r="I47" s="65">
        <f>E47+G47</f>
        <v>0</v>
      </c>
      <c r="K47" s="65">
        <v>4893296</v>
      </c>
      <c r="M47" s="65">
        <v>31254406709</v>
      </c>
      <c r="O47" s="65">
        <v>-32006310248</v>
      </c>
      <c r="Q47" s="66">
        <f>M47+O47</f>
        <v>-751903539</v>
      </c>
      <c r="R47" s="66"/>
      <c r="T47" s="68"/>
      <c r="U47" s="68"/>
    </row>
    <row r="48" spans="1:24" s="67" customFormat="1" ht="21.75" customHeight="1">
      <c r="A48" s="64" t="s">
        <v>165</v>
      </c>
      <c r="C48" s="65">
        <v>0</v>
      </c>
      <c r="E48" s="65">
        <v>0</v>
      </c>
      <c r="G48" s="65">
        <v>0</v>
      </c>
      <c r="I48" s="65">
        <f>E48+G48</f>
        <v>0</v>
      </c>
      <c r="K48" s="65">
        <v>3000000</v>
      </c>
      <c r="M48" s="65">
        <v>10530170503</v>
      </c>
      <c r="O48" s="65">
        <v>-10288417500</v>
      </c>
      <c r="Q48" s="66">
        <f>M48+O48</f>
        <v>241753003</v>
      </c>
      <c r="R48" s="66"/>
      <c r="T48" s="68"/>
      <c r="U48" s="68"/>
    </row>
    <row r="49" spans="1:24" s="67" customFormat="1" ht="21.75" customHeight="1">
      <c r="A49" s="64" t="s">
        <v>167</v>
      </c>
      <c r="C49" s="65">
        <v>0</v>
      </c>
      <c r="E49" s="65">
        <v>0</v>
      </c>
      <c r="G49" s="65">
        <v>0</v>
      </c>
      <c r="I49" s="65">
        <f>E49+G49</f>
        <v>0</v>
      </c>
      <c r="K49" s="65">
        <v>16942308</v>
      </c>
      <c r="M49" s="65">
        <v>127976540657</v>
      </c>
      <c r="O49" s="65">
        <v>-129007809000</v>
      </c>
      <c r="Q49" s="66">
        <f>M49+O49</f>
        <v>-1031268343</v>
      </c>
      <c r="R49" s="66"/>
      <c r="T49" s="68"/>
      <c r="U49" s="68"/>
      <c r="X49" s="69"/>
    </row>
    <row r="50" spans="1:24" s="67" customFormat="1" ht="21.75" customHeight="1">
      <c r="A50" s="64" t="s">
        <v>201</v>
      </c>
      <c r="C50" s="65">
        <v>0</v>
      </c>
      <c r="E50" s="65">
        <v>0</v>
      </c>
      <c r="G50" s="65">
        <v>0</v>
      </c>
      <c r="I50" s="65">
        <f>E50+G50</f>
        <v>0</v>
      </c>
      <c r="K50" s="65">
        <v>10690</v>
      </c>
      <c r="M50" s="65">
        <v>10690000000</v>
      </c>
      <c r="O50" s="65">
        <v>-10341769214</v>
      </c>
      <c r="Q50" s="66">
        <f>M50+O50</f>
        <v>348230786</v>
      </c>
      <c r="R50" s="66"/>
      <c r="T50" s="68"/>
      <c r="U50" s="68"/>
    </row>
    <row r="51" spans="1:24" s="67" customFormat="1" ht="21.75" customHeight="1">
      <c r="A51" s="64" t="s">
        <v>203</v>
      </c>
      <c r="C51" s="65">
        <v>0</v>
      </c>
      <c r="E51" s="65">
        <v>0</v>
      </c>
      <c r="G51" s="65">
        <v>0</v>
      </c>
      <c r="I51" s="65">
        <f>E51+G51</f>
        <v>0</v>
      </c>
      <c r="K51" s="65">
        <v>10000</v>
      </c>
      <c r="M51" s="65">
        <v>10000000000</v>
      </c>
      <c r="O51" s="65">
        <v>-9603759003</v>
      </c>
      <c r="Q51" s="66">
        <f>M51+O51</f>
        <v>396240997</v>
      </c>
      <c r="R51" s="66"/>
      <c r="T51" s="68"/>
      <c r="U51" s="68"/>
    </row>
    <row r="52" spans="1:24" ht="21.75" customHeight="1">
      <c r="A52" s="8" t="s">
        <v>204</v>
      </c>
      <c r="C52" s="9">
        <v>0</v>
      </c>
      <c r="E52" s="9">
        <v>0</v>
      </c>
      <c r="G52" s="9">
        <v>0</v>
      </c>
      <c r="I52" s="9">
        <f>E52+G52</f>
        <v>0</v>
      </c>
      <c r="K52" s="9">
        <v>10000</v>
      </c>
      <c r="M52" s="9">
        <v>10000000000</v>
      </c>
      <c r="O52" s="9">
        <v>-9550968573</v>
      </c>
      <c r="Q52" s="61">
        <f>M52+O52</f>
        <v>449031427</v>
      </c>
      <c r="R52" s="61"/>
      <c r="T52" s="20"/>
      <c r="U52" s="20"/>
    </row>
    <row r="53" spans="1:24" ht="21.75" customHeight="1">
      <c r="A53" s="8" t="s">
        <v>205</v>
      </c>
      <c r="C53" s="9">
        <v>0</v>
      </c>
      <c r="E53" s="9">
        <v>0</v>
      </c>
      <c r="G53" s="9">
        <v>0</v>
      </c>
      <c r="I53" s="9">
        <f>E53+G53</f>
        <v>0</v>
      </c>
      <c r="K53" s="9">
        <v>250000</v>
      </c>
      <c r="M53" s="9">
        <v>249961875000</v>
      </c>
      <c r="O53" s="9">
        <v>-243955775000</v>
      </c>
      <c r="Q53" s="61">
        <f>M53+O53</f>
        <v>6006100000</v>
      </c>
      <c r="R53" s="61"/>
      <c r="T53" s="20"/>
      <c r="U53" s="20"/>
    </row>
    <row r="54" spans="1:24" ht="21.75" customHeight="1">
      <c r="A54" s="8" t="s">
        <v>206</v>
      </c>
      <c r="C54" s="9">
        <v>0</v>
      </c>
      <c r="E54" s="9">
        <v>0</v>
      </c>
      <c r="G54" s="9">
        <v>0</v>
      </c>
      <c r="I54" s="9">
        <f>E54+G54</f>
        <v>0</v>
      </c>
      <c r="K54" s="9">
        <v>985000</v>
      </c>
      <c r="M54" s="9">
        <v>948079838086</v>
      </c>
      <c r="O54" s="9">
        <v>-907503135238</v>
      </c>
      <c r="Q54" s="61">
        <f>M54+O54</f>
        <v>40576702848</v>
      </c>
      <c r="R54" s="61"/>
      <c r="T54" s="20"/>
      <c r="U54" s="20"/>
      <c r="X54" s="21"/>
    </row>
    <row r="55" spans="1:24" ht="21.75" customHeight="1">
      <c r="A55" s="64" t="s">
        <v>207</v>
      </c>
      <c r="C55" s="65">
        <v>0</v>
      </c>
      <c r="E55" s="65">
        <v>0</v>
      </c>
      <c r="G55" s="65">
        <v>0</v>
      </c>
      <c r="I55" s="9">
        <f>E55+G55</f>
        <v>0</v>
      </c>
      <c r="K55" s="65">
        <v>1880000</v>
      </c>
      <c r="M55" s="65">
        <v>1727623600000</v>
      </c>
      <c r="O55" s="65">
        <v>-1700500000000</v>
      </c>
      <c r="Q55" s="66">
        <f>M55+O55</f>
        <v>27123600000</v>
      </c>
      <c r="R55" s="61"/>
      <c r="T55" s="20"/>
      <c r="U55" s="20"/>
    </row>
    <row r="56" spans="1:24" ht="21.75" customHeight="1" thickBot="1">
      <c r="A56" s="15" t="s">
        <v>23</v>
      </c>
      <c r="C56" s="16">
        <v>7438680</v>
      </c>
      <c r="E56" s="16">
        <v>209704119117</v>
      </c>
      <c r="G56" s="16">
        <v>186135186294</v>
      </c>
      <c r="I56" s="16">
        <f>SUM(I8:I55)</f>
        <v>19278554940</v>
      </c>
      <c r="K56" s="16">
        <v>479912722</v>
      </c>
      <c r="M56" s="16">
        <v>12318429716447</v>
      </c>
      <c r="O56" s="16">
        <v>11605650460141</v>
      </c>
      <c r="Q56" s="62">
        <f>SUM(Q8:Q55)</f>
        <v>712658002396</v>
      </c>
      <c r="R56" s="62"/>
      <c r="X56" s="21"/>
    </row>
    <row r="57" spans="1:24" ht="13.5" thickTop="1">
      <c r="X57" s="22"/>
    </row>
    <row r="58" spans="1:24">
      <c r="I58" s="20"/>
    </row>
    <row r="59" spans="1:24">
      <c r="I59" s="20">
        <v>19541454321</v>
      </c>
      <c r="Q59" s="20">
        <v>716154342683</v>
      </c>
    </row>
    <row r="60" spans="1:24">
      <c r="I60" s="20">
        <v>148830650</v>
      </c>
      <c r="Q60" s="20"/>
      <c r="X60" s="21"/>
    </row>
    <row r="61" spans="1:24">
      <c r="I61" s="20">
        <v>114068731</v>
      </c>
      <c r="Q61" s="20">
        <v>1464054698</v>
      </c>
      <c r="X61" s="21"/>
    </row>
    <row r="62" spans="1:24">
      <c r="I62" s="20">
        <f>I59-I60-I61</f>
        <v>19278554940</v>
      </c>
      <c r="Q62" s="20">
        <v>2032285589</v>
      </c>
      <c r="X62" s="22"/>
    </row>
    <row r="65" spans="9:17">
      <c r="I65" s="20">
        <f>I62-I56</f>
        <v>0</v>
      </c>
      <c r="Q65" s="20">
        <f>Q59-Q61-Q62</f>
        <v>712658002396</v>
      </c>
    </row>
    <row r="66" spans="9:17">
      <c r="Q66" s="20">
        <f>Q65-Q56</f>
        <v>0</v>
      </c>
    </row>
  </sheetData>
  <sortState xmlns:xlrd2="http://schemas.microsoft.com/office/spreadsheetml/2017/richdata2" ref="A8:Q55">
    <sortCondition ref="A8:A55"/>
  </sortState>
  <mergeCells count="7"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7">
    <tabColor rgb="FF00B050"/>
    <pageSetUpPr fitToPage="1"/>
  </sheetPr>
  <dimension ref="A1:X66"/>
  <sheetViews>
    <sheetView rightToLeft="1" tabSelected="1" topLeftCell="A2" workbookViewId="0">
      <selection activeCell="I20" sqref="I20"/>
    </sheetView>
  </sheetViews>
  <sheetFormatPr defaultRowHeight="12.75"/>
  <cols>
    <col min="1" max="1" width="50.42578125" bestFit="1" customWidth="1"/>
    <col min="2" max="2" width="1.28515625" customWidth="1"/>
    <col min="3" max="3" width="11" bestFit="1" customWidth="1"/>
    <col min="4" max="4" width="1.28515625" customWidth="1"/>
    <col min="5" max="5" width="19" bestFit="1" customWidth="1"/>
    <col min="6" max="6" width="1.28515625" customWidth="1"/>
    <col min="7" max="7" width="19.710937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9" bestFit="1" customWidth="1"/>
    <col min="14" max="14" width="1.28515625" customWidth="1"/>
    <col min="15" max="15" width="19.5703125" bestFit="1" customWidth="1"/>
    <col min="16" max="16" width="1.28515625" customWidth="1"/>
    <col min="17" max="17" width="26.28515625" bestFit="1" customWidth="1"/>
    <col min="18" max="18" width="3" customWidth="1"/>
    <col min="19" max="19" width="0.28515625" customWidth="1"/>
    <col min="20" max="20" width="17" bestFit="1" customWidth="1"/>
    <col min="22" max="22" width="26.42578125" bestFit="1" customWidth="1"/>
    <col min="23" max="23" width="18.85546875" customWidth="1"/>
    <col min="24" max="24" width="16" style="21" bestFit="1" customWidth="1"/>
  </cols>
  <sheetData>
    <row r="1" spans="1:24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4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4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4" ht="14.45" customHeight="1"/>
    <row r="5" spans="1:24" ht="14.45" customHeight="1">
      <c r="A5" s="48" t="s">
        <v>245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4" ht="14.45" customHeight="1">
      <c r="A6" s="44" t="s">
        <v>143</v>
      </c>
      <c r="C6" s="44" t="s">
        <v>159</v>
      </c>
      <c r="D6" s="44"/>
      <c r="E6" s="44"/>
      <c r="F6" s="44"/>
      <c r="G6" s="44"/>
      <c r="H6" s="44"/>
      <c r="I6" s="44"/>
      <c r="K6" s="44" t="s">
        <v>160</v>
      </c>
      <c r="L6" s="44"/>
      <c r="M6" s="44"/>
      <c r="N6" s="44"/>
      <c r="O6" s="44"/>
      <c r="P6" s="44"/>
      <c r="Q6" s="44"/>
      <c r="R6" s="44"/>
    </row>
    <row r="7" spans="1:24" ht="35.25" customHeight="1">
      <c r="A7" s="44"/>
      <c r="C7" s="19" t="s">
        <v>13</v>
      </c>
      <c r="D7" s="3"/>
      <c r="E7" s="19" t="s">
        <v>15</v>
      </c>
      <c r="F7" s="3"/>
      <c r="G7" s="19" t="s">
        <v>243</v>
      </c>
      <c r="H7" s="3"/>
      <c r="I7" s="19" t="s">
        <v>246</v>
      </c>
      <c r="K7" s="19" t="s">
        <v>13</v>
      </c>
      <c r="L7" s="3"/>
      <c r="M7" s="19" t="s">
        <v>15</v>
      </c>
      <c r="N7" s="3"/>
      <c r="O7" s="19" t="s">
        <v>243</v>
      </c>
      <c r="P7" s="3"/>
      <c r="Q7" s="59" t="s">
        <v>246</v>
      </c>
      <c r="R7" s="59"/>
    </row>
    <row r="8" spans="1:24" s="71" customFormat="1" ht="21.75" customHeight="1">
      <c r="A8" s="76" t="s">
        <v>20</v>
      </c>
      <c r="B8" s="77"/>
      <c r="C8" s="78">
        <v>325739</v>
      </c>
      <c r="D8" s="77"/>
      <c r="E8" s="78">
        <v>816949551</v>
      </c>
      <c r="F8" s="77"/>
      <c r="G8" s="78">
        <v>-551756653</v>
      </c>
      <c r="H8" s="77"/>
      <c r="I8" s="78">
        <f>E8+G8</f>
        <v>265192898</v>
      </c>
      <c r="J8" s="77"/>
      <c r="K8" s="78">
        <v>325739</v>
      </c>
      <c r="L8" s="77"/>
      <c r="M8" s="78">
        <v>816949551</v>
      </c>
      <c r="N8" s="77"/>
      <c r="O8" s="78">
        <v>-377857240</v>
      </c>
      <c r="P8" s="77"/>
      <c r="Q8" s="79">
        <f>M8+O8</f>
        <v>439092311</v>
      </c>
      <c r="R8" s="79"/>
      <c r="T8" s="72"/>
      <c r="V8" s="71" t="s">
        <v>167</v>
      </c>
      <c r="X8" s="73"/>
    </row>
    <row r="9" spans="1:24" s="70" customFormat="1" ht="21.75" customHeight="1">
      <c r="A9" s="76" t="s">
        <v>22</v>
      </c>
      <c r="B9" s="77"/>
      <c r="C9" s="78">
        <v>0</v>
      </c>
      <c r="D9" s="77"/>
      <c r="E9" s="78">
        <v>0</v>
      </c>
      <c r="F9" s="77"/>
      <c r="G9" s="78">
        <v>0</v>
      </c>
      <c r="H9" s="77"/>
      <c r="I9" s="78">
        <v>9802239</v>
      </c>
      <c r="J9" s="77"/>
      <c r="K9" s="78">
        <v>0</v>
      </c>
      <c r="L9" s="77"/>
      <c r="M9" s="78">
        <v>0</v>
      </c>
      <c r="N9" s="77"/>
      <c r="O9" s="78">
        <v>0</v>
      </c>
      <c r="P9" s="77"/>
      <c r="Q9" s="79">
        <v>0</v>
      </c>
      <c r="R9" s="79"/>
      <c r="T9" s="74"/>
      <c r="X9" s="75"/>
    </row>
    <row r="10" spans="1:24" s="70" customFormat="1" ht="21.75" customHeight="1">
      <c r="A10" s="76" t="s">
        <v>19</v>
      </c>
      <c r="B10" s="77"/>
      <c r="C10" s="78">
        <v>0</v>
      </c>
      <c r="D10" s="77"/>
      <c r="E10" s="78">
        <v>0</v>
      </c>
      <c r="F10" s="77"/>
      <c r="G10" s="78">
        <v>0</v>
      </c>
      <c r="H10" s="77"/>
      <c r="I10" s="78">
        <v>-4047644362</v>
      </c>
      <c r="J10" s="77"/>
      <c r="K10" s="78">
        <v>0</v>
      </c>
      <c r="L10" s="77"/>
      <c r="M10" s="78">
        <v>0</v>
      </c>
      <c r="N10" s="77"/>
      <c r="O10" s="78">
        <v>0</v>
      </c>
      <c r="P10" s="77"/>
      <c r="Q10" s="79">
        <v>0</v>
      </c>
      <c r="R10" s="79"/>
      <c r="T10" s="74"/>
      <c r="X10" s="75"/>
    </row>
    <row r="11" spans="1:24" s="70" customFormat="1" ht="21.75" customHeight="1">
      <c r="A11" s="76" t="s">
        <v>171</v>
      </c>
      <c r="B11" s="77"/>
      <c r="C11" s="78">
        <v>0</v>
      </c>
      <c r="D11" s="77"/>
      <c r="E11" s="78">
        <v>0</v>
      </c>
      <c r="F11" s="77"/>
      <c r="G11" s="78">
        <v>0</v>
      </c>
      <c r="H11" s="77"/>
      <c r="I11" s="78">
        <v>-6402933174</v>
      </c>
      <c r="J11" s="77"/>
      <c r="K11" s="78">
        <v>0</v>
      </c>
      <c r="L11" s="77"/>
      <c r="M11" s="78">
        <v>0</v>
      </c>
      <c r="N11" s="77"/>
      <c r="O11" s="78">
        <v>0</v>
      </c>
      <c r="P11" s="77"/>
      <c r="Q11" s="79">
        <v>0</v>
      </c>
      <c r="R11" s="79"/>
      <c r="T11" s="74"/>
      <c r="X11" s="75"/>
    </row>
    <row r="12" spans="1:24" s="71" customFormat="1" ht="21.75" customHeight="1">
      <c r="A12" s="76" t="s">
        <v>172</v>
      </c>
      <c r="B12" s="77"/>
      <c r="C12" s="78">
        <v>0</v>
      </c>
      <c r="D12" s="77"/>
      <c r="E12" s="78">
        <v>0</v>
      </c>
      <c r="F12" s="77"/>
      <c r="G12" s="78">
        <v>0</v>
      </c>
      <c r="H12" s="77"/>
      <c r="I12" s="78">
        <v>11253004128</v>
      </c>
      <c r="J12" s="77"/>
      <c r="K12" s="78">
        <v>0</v>
      </c>
      <c r="L12" s="77"/>
      <c r="M12" s="78">
        <v>0</v>
      </c>
      <c r="N12" s="77"/>
      <c r="O12" s="78">
        <v>0</v>
      </c>
      <c r="P12" s="77"/>
      <c r="Q12" s="79">
        <v>0</v>
      </c>
      <c r="R12" s="79"/>
      <c r="T12" s="72"/>
      <c r="X12" s="73"/>
    </row>
    <row r="13" spans="1:24" s="71" customFormat="1" ht="21.75" customHeight="1">
      <c r="A13" s="76" t="s">
        <v>175</v>
      </c>
      <c r="B13" s="77"/>
      <c r="C13" s="78">
        <v>0</v>
      </c>
      <c r="D13" s="77"/>
      <c r="E13" s="78">
        <v>0</v>
      </c>
      <c r="F13" s="77"/>
      <c r="G13" s="78">
        <v>0</v>
      </c>
      <c r="H13" s="77"/>
      <c r="I13" s="78">
        <v>-559693071</v>
      </c>
      <c r="J13" s="77"/>
      <c r="K13" s="78">
        <v>0</v>
      </c>
      <c r="L13" s="77"/>
      <c r="M13" s="78">
        <v>0</v>
      </c>
      <c r="N13" s="77"/>
      <c r="O13" s="78">
        <v>0</v>
      </c>
      <c r="P13" s="77"/>
      <c r="Q13" s="79">
        <v>0</v>
      </c>
      <c r="R13" s="79"/>
      <c r="T13" s="72"/>
      <c r="X13" s="73"/>
    </row>
    <row r="14" spans="1:24" s="71" customFormat="1" ht="21.75" customHeight="1">
      <c r="A14" s="76" t="s">
        <v>21</v>
      </c>
      <c r="B14" s="77"/>
      <c r="C14" s="78">
        <v>17144</v>
      </c>
      <c r="D14" s="77"/>
      <c r="E14" s="78">
        <v>60038942</v>
      </c>
      <c r="F14" s="77"/>
      <c r="G14" s="78">
        <v>89349770</v>
      </c>
      <c r="H14" s="77"/>
      <c r="I14" s="78">
        <f>E14+G14</f>
        <v>149388712</v>
      </c>
      <c r="J14" s="77"/>
      <c r="K14" s="78">
        <v>17144</v>
      </c>
      <c r="L14" s="77"/>
      <c r="M14" s="78">
        <v>60038942</v>
      </c>
      <c r="N14" s="77"/>
      <c r="O14" s="78">
        <v>-52853059</v>
      </c>
      <c r="P14" s="77"/>
      <c r="Q14" s="79">
        <f>M14+O14</f>
        <v>7185883</v>
      </c>
      <c r="R14" s="79"/>
      <c r="T14" s="72"/>
      <c r="V14" s="71" t="s">
        <v>168</v>
      </c>
      <c r="X14" s="73"/>
    </row>
    <row r="15" spans="1:24" ht="21.75" customHeight="1">
      <c r="A15" s="76" t="s">
        <v>58</v>
      </c>
      <c r="B15" s="77"/>
      <c r="C15" s="78">
        <v>900000</v>
      </c>
      <c r="D15" s="77"/>
      <c r="E15" s="78">
        <v>991542850278</v>
      </c>
      <c r="F15" s="77"/>
      <c r="G15" s="78">
        <v>-811262332046</v>
      </c>
      <c r="H15" s="77"/>
      <c r="I15" s="78">
        <f>E15+G15</f>
        <v>180280518232</v>
      </c>
      <c r="J15" s="77"/>
      <c r="K15" s="78">
        <v>900000</v>
      </c>
      <c r="L15" s="77"/>
      <c r="M15" s="78">
        <v>991542850278</v>
      </c>
      <c r="N15" s="77"/>
      <c r="O15" s="78">
        <v>-868075332823</v>
      </c>
      <c r="P15" s="77"/>
      <c r="Q15" s="79">
        <f>M15+O15</f>
        <v>123467517455</v>
      </c>
      <c r="R15" s="79"/>
      <c r="T15" s="20"/>
      <c r="V15" t="s">
        <v>22</v>
      </c>
    </row>
    <row r="16" spans="1:24" ht="21.75" customHeight="1">
      <c r="A16" s="76" t="s">
        <v>62</v>
      </c>
      <c r="B16" s="77"/>
      <c r="C16" s="78">
        <v>90000</v>
      </c>
      <c r="D16" s="77"/>
      <c r="E16" s="78">
        <v>67261906569</v>
      </c>
      <c r="F16" s="77"/>
      <c r="G16" s="78">
        <v>-65508124500</v>
      </c>
      <c r="H16" s="77"/>
      <c r="I16" s="78">
        <f>E16+G16</f>
        <v>1753782069</v>
      </c>
      <c r="J16" s="77"/>
      <c r="K16" s="78">
        <v>90000</v>
      </c>
      <c r="L16" s="77"/>
      <c r="M16" s="78">
        <v>67261906569</v>
      </c>
      <c r="N16" s="77"/>
      <c r="O16" s="78">
        <v>-57139641562</v>
      </c>
      <c r="P16" s="77"/>
      <c r="Q16" s="79">
        <f>M16+O16</f>
        <v>10122265007</v>
      </c>
      <c r="R16" s="79"/>
      <c r="T16" s="20"/>
      <c r="V16" t="s">
        <v>19</v>
      </c>
    </row>
    <row r="17" spans="1:24" ht="21.75" customHeight="1">
      <c r="A17" s="76" t="s">
        <v>65</v>
      </c>
      <c r="B17" s="77"/>
      <c r="C17" s="78">
        <v>119500</v>
      </c>
      <c r="D17" s="77"/>
      <c r="E17" s="78">
        <v>99030817410</v>
      </c>
      <c r="F17" s="77"/>
      <c r="G17" s="78">
        <v>-95965003190</v>
      </c>
      <c r="H17" s="77"/>
      <c r="I17" s="78">
        <f>E17+G17</f>
        <v>3065814220</v>
      </c>
      <c r="J17" s="77"/>
      <c r="K17" s="78">
        <v>119500</v>
      </c>
      <c r="L17" s="77"/>
      <c r="M17" s="78">
        <v>99030817410</v>
      </c>
      <c r="N17" s="77"/>
      <c r="O17" s="78">
        <v>-82485456800</v>
      </c>
      <c r="P17" s="77"/>
      <c r="Q17" s="79">
        <f>M17+O17</f>
        <v>16545360610</v>
      </c>
      <c r="R17" s="79"/>
      <c r="T17" s="20"/>
      <c r="V17" t="s">
        <v>21</v>
      </c>
    </row>
    <row r="18" spans="1:24" ht="21.75" customHeight="1">
      <c r="A18" s="76" t="s">
        <v>68</v>
      </c>
      <c r="B18" s="77"/>
      <c r="C18" s="78">
        <v>71763</v>
      </c>
      <c r="D18" s="77"/>
      <c r="E18" s="78">
        <v>69037843222</v>
      </c>
      <c r="F18" s="77"/>
      <c r="G18" s="78">
        <v>-67337368389</v>
      </c>
      <c r="H18" s="77"/>
      <c r="I18" s="78">
        <f>E18+G18</f>
        <v>1700474833</v>
      </c>
      <c r="J18" s="77"/>
      <c r="K18" s="78">
        <v>71763</v>
      </c>
      <c r="L18" s="77"/>
      <c r="M18" s="78">
        <v>69037843222</v>
      </c>
      <c r="N18" s="77"/>
      <c r="O18" s="78">
        <v>-58111036795</v>
      </c>
      <c r="P18" s="77"/>
      <c r="Q18" s="79">
        <f>M18+O18</f>
        <v>10926806427</v>
      </c>
      <c r="R18" s="79"/>
      <c r="T18" s="20"/>
      <c r="V18" t="s">
        <v>165</v>
      </c>
    </row>
    <row r="19" spans="1:24" ht="21.75" customHeight="1">
      <c r="A19" s="76" t="s">
        <v>77</v>
      </c>
      <c r="B19" s="77"/>
      <c r="C19" s="78">
        <v>117794</v>
      </c>
      <c r="D19" s="77"/>
      <c r="E19" s="78">
        <v>117772649837</v>
      </c>
      <c r="F19" s="77"/>
      <c r="G19" s="78">
        <v>-117772649837</v>
      </c>
      <c r="H19" s="77"/>
      <c r="I19" s="78">
        <f>E19+G19</f>
        <v>0</v>
      </c>
      <c r="J19" s="77"/>
      <c r="K19" s="78">
        <v>117794</v>
      </c>
      <c r="L19" s="77"/>
      <c r="M19" s="78">
        <v>117772649837</v>
      </c>
      <c r="N19" s="77"/>
      <c r="O19" s="78">
        <v>-117772649837</v>
      </c>
      <c r="P19" s="77"/>
      <c r="Q19" s="79">
        <f>M19+O19</f>
        <v>0</v>
      </c>
      <c r="R19" s="79"/>
      <c r="T19" s="20"/>
      <c r="V19" t="s">
        <v>169</v>
      </c>
    </row>
    <row r="20" spans="1:24" ht="21.75" customHeight="1">
      <c r="A20" s="80" t="s">
        <v>80</v>
      </c>
      <c r="B20" s="56"/>
      <c r="C20" s="53">
        <v>500000</v>
      </c>
      <c r="D20" s="56"/>
      <c r="E20" s="53">
        <v>549900312500</v>
      </c>
      <c r="F20" s="56"/>
      <c r="G20" s="53">
        <v>-497520308096</v>
      </c>
      <c r="H20" s="56"/>
      <c r="I20" s="53">
        <f>E20+G20</f>
        <v>52380004404</v>
      </c>
      <c r="J20" s="56"/>
      <c r="K20" s="53">
        <v>500000</v>
      </c>
      <c r="L20" s="56"/>
      <c r="M20" s="53">
        <v>549900312500</v>
      </c>
      <c r="N20" s="56"/>
      <c r="O20" s="53">
        <v>-495993849952</v>
      </c>
      <c r="P20" s="56"/>
      <c r="Q20" s="81">
        <f>M20+O20</f>
        <v>53906462548</v>
      </c>
      <c r="R20" s="81"/>
      <c r="T20" s="20"/>
      <c r="V20" t="s">
        <v>170</v>
      </c>
    </row>
    <row r="21" spans="1:24" ht="21.75" customHeight="1">
      <c r="A21" s="80" t="s">
        <v>83</v>
      </c>
      <c r="B21" s="56"/>
      <c r="C21" s="53">
        <v>400000</v>
      </c>
      <c r="D21" s="56"/>
      <c r="E21" s="53">
        <v>411138667607</v>
      </c>
      <c r="F21" s="56"/>
      <c r="G21" s="53">
        <v>-399927500000</v>
      </c>
      <c r="H21" s="56"/>
      <c r="I21" s="53">
        <f>E21+G21</f>
        <v>11211167607</v>
      </c>
      <c r="J21" s="56"/>
      <c r="K21" s="53">
        <v>400000</v>
      </c>
      <c r="L21" s="56"/>
      <c r="M21" s="53">
        <v>411138667607</v>
      </c>
      <c r="N21" s="56"/>
      <c r="O21" s="53">
        <v>-439920250000</v>
      </c>
      <c r="P21" s="56"/>
      <c r="Q21" s="81">
        <f>M21+O21</f>
        <v>-28781582393</v>
      </c>
      <c r="R21" s="81"/>
      <c r="T21" s="20"/>
    </row>
    <row r="22" spans="1:24" ht="21.75" customHeight="1">
      <c r="A22" s="80" t="s">
        <v>86</v>
      </c>
      <c r="B22" s="56"/>
      <c r="C22" s="53">
        <v>178727</v>
      </c>
      <c r="D22" s="56"/>
      <c r="E22" s="53">
        <v>178694605731</v>
      </c>
      <c r="F22" s="56"/>
      <c r="G22" s="53">
        <v>-178694605731</v>
      </c>
      <c r="H22" s="56"/>
      <c r="I22" s="53">
        <f>E22+G22</f>
        <v>0</v>
      </c>
      <c r="J22" s="56"/>
      <c r="K22" s="53">
        <v>178727</v>
      </c>
      <c r="L22" s="56"/>
      <c r="M22" s="53">
        <v>178694605731</v>
      </c>
      <c r="N22" s="56"/>
      <c r="O22" s="53">
        <v>-196564066304</v>
      </c>
      <c r="P22" s="56"/>
      <c r="Q22" s="81">
        <f>M22+O22</f>
        <v>-17869460573</v>
      </c>
      <c r="R22" s="81"/>
      <c r="T22" s="20"/>
    </row>
    <row r="23" spans="1:24" ht="21.75" customHeight="1">
      <c r="A23" s="80" t="s">
        <v>89</v>
      </c>
      <c r="B23" s="56"/>
      <c r="C23" s="53">
        <v>300000</v>
      </c>
      <c r="D23" s="56"/>
      <c r="E23" s="53">
        <v>299945625000</v>
      </c>
      <c r="F23" s="56"/>
      <c r="G23" s="53">
        <v>-299945625000</v>
      </c>
      <c r="H23" s="56"/>
      <c r="I23" s="53">
        <f>E23+G23</f>
        <v>0</v>
      </c>
      <c r="J23" s="56"/>
      <c r="K23" s="53">
        <v>300000</v>
      </c>
      <c r="L23" s="56"/>
      <c r="M23" s="53">
        <v>299945625000</v>
      </c>
      <c r="N23" s="56"/>
      <c r="O23" s="53">
        <v>-329940187500</v>
      </c>
      <c r="P23" s="56"/>
      <c r="Q23" s="81">
        <f>M23+O23</f>
        <v>-29994562500</v>
      </c>
      <c r="R23" s="81"/>
      <c r="T23" s="20"/>
    </row>
    <row r="24" spans="1:24" ht="21.75" customHeight="1">
      <c r="A24" s="76" t="s">
        <v>92</v>
      </c>
      <c r="B24" s="56"/>
      <c r="C24" s="78">
        <v>2107459</v>
      </c>
      <c r="D24" s="56"/>
      <c r="E24" s="78">
        <v>1974752586008</v>
      </c>
      <c r="F24" s="56"/>
      <c r="G24" s="78">
        <v>-1980736684753</v>
      </c>
      <c r="H24" s="56"/>
      <c r="I24" s="78">
        <f>E24+G24</f>
        <v>-5984098745</v>
      </c>
      <c r="J24" s="56"/>
      <c r="K24" s="78">
        <v>2107459</v>
      </c>
      <c r="L24" s="56"/>
      <c r="M24" s="78">
        <v>1974752586008</v>
      </c>
      <c r="N24" s="56"/>
      <c r="O24" s="78">
        <v>-1904629062681</v>
      </c>
      <c r="P24" s="56"/>
      <c r="Q24" s="79">
        <f>M24+O24</f>
        <v>70123523327</v>
      </c>
      <c r="R24" s="81"/>
      <c r="T24" s="20"/>
    </row>
    <row r="25" spans="1:24" ht="21.75" customHeight="1">
      <c r="A25" s="80" t="s">
        <v>95</v>
      </c>
      <c r="B25" s="56"/>
      <c r="C25" s="53">
        <v>527966</v>
      </c>
      <c r="D25" s="56"/>
      <c r="E25" s="53">
        <v>501160068670</v>
      </c>
      <c r="F25" s="56"/>
      <c r="G25" s="53">
        <v>-508866975140</v>
      </c>
      <c r="H25" s="56"/>
      <c r="I25" s="53">
        <f>E25+G25</f>
        <v>-7706906470</v>
      </c>
      <c r="J25" s="56"/>
      <c r="K25" s="53">
        <v>527966</v>
      </c>
      <c r="L25" s="56"/>
      <c r="M25" s="53">
        <v>501160068670</v>
      </c>
      <c r="N25" s="56"/>
      <c r="O25" s="53">
        <v>-493611523292</v>
      </c>
      <c r="P25" s="56"/>
      <c r="Q25" s="81">
        <f>M25+O25</f>
        <v>7548545378</v>
      </c>
      <c r="R25" s="81"/>
      <c r="T25" s="20"/>
    </row>
    <row r="26" spans="1:24" ht="21.75" customHeight="1">
      <c r="A26" s="80" t="s">
        <v>98</v>
      </c>
      <c r="B26" s="56"/>
      <c r="C26" s="53">
        <v>1053200</v>
      </c>
      <c r="D26" s="56"/>
      <c r="E26" s="53">
        <v>924110262650</v>
      </c>
      <c r="F26" s="56"/>
      <c r="G26" s="53">
        <v>-994251199301</v>
      </c>
      <c r="H26" s="56"/>
      <c r="I26" s="53">
        <f>E26+G26</f>
        <v>-70140936651</v>
      </c>
      <c r="J26" s="56"/>
      <c r="K26" s="53">
        <v>1053200</v>
      </c>
      <c r="L26" s="56"/>
      <c r="M26" s="53">
        <v>924110262650</v>
      </c>
      <c r="N26" s="56"/>
      <c r="O26" s="53">
        <v>-1004044184001</v>
      </c>
      <c r="P26" s="56"/>
      <c r="Q26" s="81">
        <f>M26+O26</f>
        <v>-79933921351</v>
      </c>
      <c r="R26" s="81"/>
      <c r="T26" s="20"/>
    </row>
    <row r="27" spans="1:24" ht="21.75" customHeight="1">
      <c r="A27" s="80" t="s">
        <v>101</v>
      </c>
      <c r="B27" s="56"/>
      <c r="C27" s="53">
        <v>1700000</v>
      </c>
      <c r="D27" s="56"/>
      <c r="E27" s="53">
        <v>1495711853081</v>
      </c>
      <c r="F27" s="56"/>
      <c r="G27" s="53">
        <v>-1574424583812</v>
      </c>
      <c r="H27" s="56"/>
      <c r="I27" s="53">
        <f>E27+G27</f>
        <v>-78712730731</v>
      </c>
      <c r="J27" s="56"/>
      <c r="K27" s="53">
        <v>1700000</v>
      </c>
      <c r="L27" s="56"/>
      <c r="M27" s="53">
        <v>1495711853081</v>
      </c>
      <c r="N27" s="56"/>
      <c r="O27" s="53">
        <v>-1469690000000</v>
      </c>
      <c r="P27" s="56"/>
      <c r="Q27" s="81">
        <f>M27+O27</f>
        <v>26021853081</v>
      </c>
      <c r="R27" s="81"/>
      <c r="T27" s="20"/>
    </row>
    <row r="28" spans="1:24" ht="21.75" customHeight="1">
      <c r="A28" s="80" t="s">
        <v>104</v>
      </c>
      <c r="B28" s="56"/>
      <c r="C28" s="53">
        <v>1470000</v>
      </c>
      <c r="D28" s="56"/>
      <c r="E28" s="53">
        <v>1360385385450</v>
      </c>
      <c r="F28" s="56"/>
      <c r="G28" s="53">
        <v>-1360385385450</v>
      </c>
      <c r="H28" s="56"/>
      <c r="I28" s="53">
        <f>E28+G28</f>
        <v>0</v>
      </c>
      <c r="J28" s="56"/>
      <c r="K28" s="53">
        <v>1470000</v>
      </c>
      <c r="L28" s="56"/>
      <c r="M28" s="53">
        <v>1360385385450</v>
      </c>
      <c r="N28" s="56"/>
      <c r="O28" s="53">
        <v>-1267376223400</v>
      </c>
      <c r="P28" s="56"/>
      <c r="Q28" s="81">
        <f>M28+O28</f>
        <v>93009162050</v>
      </c>
      <c r="R28" s="81"/>
      <c r="T28" s="20"/>
    </row>
    <row r="29" spans="1:24" ht="21.75" customHeight="1">
      <c r="A29" s="80" t="s">
        <v>107</v>
      </c>
      <c r="B29" s="56"/>
      <c r="C29" s="53">
        <v>275000</v>
      </c>
      <c r="D29" s="56"/>
      <c r="E29" s="53">
        <v>256138066559</v>
      </c>
      <c r="F29" s="56"/>
      <c r="G29" s="53">
        <v>-256349778179</v>
      </c>
      <c r="H29" s="56"/>
      <c r="I29" s="53">
        <f>E29+G29</f>
        <v>-211711620</v>
      </c>
      <c r="J29" s="56"/>
      <c r="K29" s="53">
        <v>275000</v>
      </c>
      <c r="L29" s="56"/>
      <c r="M29" s="53">
        <v>256138066559</v>
      </c>
      <c r="N29" s="56"/>
      <c r="O29" s="53">
        <v>-252235326350</v>
      </c>
      <c r="P29" s="56"/>
      <c r="Q29" s="81">
        <f>M29+O29</f>
        <v>3902740209</v>
      </c>
      <c r="R29" s="81"/>
      <c r="T29" s="20"/>
    </row>
    <row r="30" spans="1:24" ht="21.75" customHeight="1">
      <c r="A30" s="80" t="s">
        <v>110</v>
      </c>
      <c r="B30" s="56"/>
      <c r="C30" s="53">
        <v>761000</v>
      </c>
      <c r="D30" s="56"/>
      <c r="E30" s="53">
        <v>660998161364</v>
      </c>
      <c r="F30" s="56"/>
      <c r="G30" s="53">
        <v>-657056134986</v>
      </c>
      <c r="H30" s="56"/>
      <c r="I30" s="53">
        <f>E30+G30</f>
        <v>3942026378</v>
      </c>
      <c r="J30" s="56"/>
      <c r="K30" s="53">
        <v>761000</v>
      </c>
      <c r="L30" s="56"/>
      <c r="M30" s="53">
        <v>660998161364</v>
      </c>
      <c r="N30" s="56"/>
      <c r="O30" s="53">
        <v>-720195180000</v>
      </c>
      <c r="P30" s="56"/>
      <c r="Q30" s="81">
        <f>M30+O30</f>
        <v>-59197018636</v>
      </c>
      <c r="R30" s="81"/>
      <c r="T30" s="20"/>
    </row>
    <row r="31" spans="1:24" ht="21.75" customHeight="1">
      <c r="A31" s="76" t="s">
        <v>116</v>
      </c>
      <c r="B31" s="56"/>
      <c r="C31" s="78">
        <v>2197155</v>
      </c>
      <c r="D31" s="56"/>
      <c r="E31" s="78">
        <v>1871636764339</v>
      </c>
      <c r="F31" s="56"/>
      <c r="G31" s="78">
        <v>-2089999750650</v>
      </c>
      <c r="H31" s="56"/>
      <c r="I31" s="78">
        <f>E31+G31</f>
        <v>-218362986311</v>
      </c>
      <c r="J31" s="56"/>
      <c r="K31" s="78">
        <v>2197155</v>
      </c>
      <c r="L31" s="56"/>
      <c r="M31" s="78">
        <v>1871636764339</v>
      </c>
      <c r="N31" s="56"/>
      <c r="O31" s="78">
        <v>-2089999750650</v>
      </c>
      <c r="P31" s="56"/>
      <c r="Q31" s="79">
        <f>M31+O31</f>
        <v>-218362986311</v>
      </c>
      <c r="R31" s="81"/>
      <c r="T31" s="20"/>
    </row>
    <row r="32" spans="1:24" s="67" customFormat="1" ht="21.75" customHeight="1">
      <c r="A32" s="76" t="s">
        <v>113</v>
      </c>
      <c r="B32" s="77"/>
      <c r="C32" s="78">
        <v>800000</v>
      </c>
      <c r="D32" s="77"/>
      <c r="E32" s="78">
        <v>814010833790</v>
      </c>
      <c r="F32" s="77"/>
      <c r="G32" s="78">
        <v>-700273052500</v>
      </c>
      <c r="H32" s="77"/>
      <c r="I32" s="78">
        <f>E32+G32</f>
        <v>113737781290</v>
      </c>
      <c r="J32" s="77"/>
      <c r="K32" s="78">
        <v>800000</v>
      </c>
      <c r="L32" s="77"/>
      <c r="M32" s="78">
        <v>814010833790</v>
      </c>
      <c r="N32" s="77"/>
      <c r="O32" s="78">
        <v>-744425848355</v>
      </c>
      <c r="P32" s="77"/>
      <c r="Q32" s="79">
        <f>M32+O32</f>
        <v>69584985435</v>
      </c>
      <c r="R32" s="79"/>
      <c r="T32" s="68"/>
      <c r="X32" s="69"/>
    </row>
    <row r="33" spans="1:24" s="67" customFormat="1" ht="21.75" customHeight="1">
      <c r="A33" s="76" t="s">
        <v>71</v>
      </c>
      <c r="B33" s="77"/>
      <c r="C33" s="78">
        <v>0</v>
      </c>
      <c r="D33" s="77"/>
      <c r="E33" s="78">
        <v>0</v>
      </c>
      <c r="F33" s="77"/>
      <c r="G33" s="78">
        <v>0</v>
      </c>
      <c r="H33" s="77"/>
      <c r="I33" s="78">
        <v>-7159240033</v>
      </c>
      <c r="J33" s="77"/>
      <c r="K33" s="78">
        <v>0</v>
      </c>
      <c r="L33" s="77"/>
      <c r="M33" s="78">
        <v>0</v>
      </c>
      <c r="N33" s="77"/>
      <c r="O33" s="78">
        <v>0</v>
      </c>
      <c r="P33" s="77"/>
      <c r="Q33" s="79">
        <v>0</v>
      </c>
      <c r="R33" s="79"/>
      <c r="T33" s="68"/>
      <c r="X33" s="69"/>
    </row>
    <row r="34" spans="1:24" s="67" customFormat="1" ht="21.75" customHeight="1">
      <c r="A34" s="76" t="s">
        <v>74</v>
      </c>
      <c r="B34" s="77"/>
      <c r="C34" s="78">
        <v>0</v>
      </c>
      <c r="D34" s="77"/>
      <c r="E34" s="78">
        <v>0</v>
      </c>
      <c r="F34" s="77"/>
      <c r="G34" s="78">
        <v>0</v>
      </c>
      <c r="H34" s="77"/>
      <c r="I34" s="78">
        <v>-3450542476</v>
      </c>
      <c r="J34" s="77"/>
      <c r="K34" s="78">
        <v>0</v>
      </c>
      <c r="L34" s="77"/>
      <c r="M34" s="78">
        <v>0</v>
      </c>
      <c r="N34" s="77"/>
      <c r="O34" s="78">
        <v>0</v>
      </c>
      <c r="P34" s="77"/>
      <c r="Q34" s="79">
        <v>0</v>
      </c>
      <c r="R34" s="79"/>
      <c r="T34" s="68"/>
      <c r="X34" s="69"/>
    </row>
    <row r="35" spans="1:24" s="67" customFormat="1" ht="21.75" customHeight="1">
      <c r="A35" s="76" t="s">
        <v>296</v>
      </c>
      <c r="B35" s="77"/>
      <c r="C35" s="78">
        <v>0</v>
      </c>
      <c r="D35" s="77"/>
      <c r="E35" s="78">
        <v>0</v>
      </c>
      <c r="F35" s="77"/>
      <c r="G35" s="78">
        <v>0</v>
      </c>
      <c r="H35" s="77"/>
      <c r="I35" s="78">
        <v>-32535642</v>
      </c>
      <c r="J35" s="77"/>
      <c r="K35" s="78">
        <v>0</v>
      </c>
      <c r="L35" s="77"/>
      <c r="M35" s="78">
        <v>0</v>
      </c>
      <c r="N35" s="77"/>
      <c r="O35" s="78">
        <v>0</v>
      </c>
      <c r="P35" s="77"/>
      <c r="Q35" s="79">
        <v>0</v>
      </c>
      <c r="R35" s="79"/>
      <c r="T35" s="68"/>
      <c r="X35" s="69"/>
    </row>
    <row r="36" spans="1:24" s="67" customFormat="1" ht="21.75" customHeight="1">
      <c r="A36" s="76" t="s">
        <v>297</v>
      </c>
      <c r="B36" s="77"/>
      <c r="C36" s="78">
        <v>0</v>
      </c>
      <c r="D36" s="77"/>
      <c r="E36" s="78">
        <v>0</v>
      </c>
      <c r="F36" s="77"/>
      <c r="G36" s="78">
        <v>0</v>
      </c>
      <c r="H36" s="77"/>
      <c r="I36" s="78">
        <v>-303875515</v>
      </c>
      <c r="J36" s="77"/>
      <c r="K36" s="78">
        <v>0</v>
      </c>
      <c r="L36" s="77"/>
      <c r="M36" s="78">
        <v>0</v>
      </c>
      <c r="N36" s="77"/>
      <c r="O36" s="78">
        <v>0</v>
      </c>
      <c r="P36" s="77"/>
      <c r="Q36" s="79">
        <v>0</v>
      </c>
      <c r="R36" s="79"/>
      <c r="T36" s="68"/>
      <c r="X36" s="69"/>
    </row>
    <row r="37" spans="1:24" s="67" customFormat="1" ht="21.75" customHeight="1">
      <c r="A37" s="76" t="s">
        <v>298</v>
      </c>
      <c r="B37" s="77"/>
      <c r="C37" s="78">
        <v>0</v>
      </c>
      <c r="D37" s="77"/>
      <c r="E37" s="78">
        <v>0</v>
      </c>
      <c r="F37" s="77"/>
      <c r="G37" s="78">
        <v>0</v>
      </c>
      <c r="H37" s="77"/>
      <c r="I37" s="78">
        <v>-91832000</v>
      </c>
      <c r="J37" s="77"/>
      <c r="K37" s="78">
        <v>0</v>
      </c>
      <c r="L37" s="77"/>
      <c r="M37" s="78">
        <v>0</v>
      </c>
      <c r="N37" s="77"/>
      <c r="O37" s="78">
        <v>0</v>
      </c>
      <c r="P37" s="77"/>
      <c r="Q37" s="79">
        <v>0</v>
      </c>
      <c r="R37" s="79"/>
      <c r="T37" s="68"/>
      <c r="X37" s="69"/>
    </row>
    <row r="38" spans="1:24" s="67" customFormat="1" ht="21.75" customHeight="1">
      <c r="A38" s="76" t="s">
        <v>299</v>
      </c>
      <c r="B38" s="77"/>
      <c r="C38" s="78">
        <v>0</v>
      </c>
      <c r="D38" s="77"/>
      <c r="E38" s="78">
        <v>0</v>
      </c>
      <c r="F38" s="77"/>
      <c r="G38" s="78">
        <v>0</v>
      </c>
      <c r="H38" s="77"/>
      <c r="I38" s="78">
        <v>48000000</v>
      </c>
      <c r="J38" s="77"/>
      <c r="K38" s="78">
        <v>0</v>
      </c>
      <c r="L38" s="77"/>
      <c r="M38" s="78">
        <v>0</v>
      </c>
      <c r="N38" s="77"/>
      <c r="O38" s="78">
        <v>0</v>
      </c>
      <c r="P38" s="77"/>
      <c r="Q38" s="79">
        <v>0</v>
      </c>
      <c r="R38" s="79"/>
      <c r="T38" s="68"/>
      <c r="X38" s="69"/>
    </row>
    <row r="39" spans="1:24" s="67" customFormat="1" ht="21.75" customHeight="1">
      <c r="A39" s="76" t="s">
        <v>300</v>
      </c>
      <c r="B39" s="77"/>
      <c r="C39" s="78">
        <v>0</v>
      </c>
      <c r="D39" s="77"/>
      <c r="E39" s="78">
        <v>0</v>
      </c>
      <c r="F39" s="77"/>
      <c r="G39" s="78">
        <v>0</v>
      </c>
      <c r="H39" s="77"/>
      <c r="I39" s="78">
        <v>6248110133</v>
      </c>
      <c r="J39" s="77"/>
      <c r="K39" s="78">
        <v>0</v>
      </c>
      <c r="L39" s="77"/>
      <c r="M39" s="78">
        <v>0</v>
      </c>
      <c r="N39" s="77"/>
      <c r="O39" s="78">
        <v>0</v>
      </c>
      <c r="P39" s="77"/>
      <c r="Q39" s="79">
        <v>0</v>
      </c>
      <c r="R39" s="79"/>
      <c r="T39" s="68"/>
      <c r="X39" s="69"/>
    </row>
    <row r="40" spans="1:24" ht="21.75" customHeight="1">
      <c r="A40" s="76" t="s">
        <v>193</v>
      </c>
      <c r="B40" s="77"/>
      <c r="C40" s="78">
        <v>2461</v>
      </c>
      <c r="D40" s="77"/>
      <c r="E40" s="78">
        <v>92302248773</v>
      </c>
      <c r="F40" s="77"/>
      <c r="G40" s="78">
        <v>-76004620813</v>
      </c>
      <c r="H40" s="77"/>
      <c r="I40" s="78">
        <f>E40+G40</f>
        <v>16297627960</v>
      </c>
      <c r="J40" s="77"/>
      <c r="K40" s="78">
        <v>2461</v>
      </c>
      <c r="L40" s="77"/>
      <c r="M40" s="78">
        <v>92302248773</v>
      </c>
      <c r="N40" s="77"/>
      <c r="O40" s="78">
        <v>-82920525474</v>
      </c>
      <c r="P40" s="77"/>
      <c r="Q40" s="79">
        <f>M40+O40</f>
        <v>9381723299</v>
      </c>
      <c r="R40" s="79"/>
      <c r="T40" s="20"/>
      <c r="V40" t="s">
        <v>282</v>
      </c>
      <c r="W40" s="21">
        <v>24725744784</v>
      </c>
      <c r="X40" s="21">
        <f>VLOOKUP(W40,$I$35:$I$50,1,0)</f>
        <v>24725744784</v>
      </c>
    </row>
    <row r="41" spans="1:24" ht="21.75" customHeight="1">
      <c r="A41" s="80" t="s">
        <v>35</v>
      </c>
      <c r="B41" s="56"/>
      <c r="C41" s="53">
        <v>5000000</v>
      </c>
      <c r="D41" s="56"/>
      <c r="E41" s="53">
        <v>49940625000</v>
      </c>
      <c r="F41" s="56"/>
      <c r="G41" s="53">
        <v>-49940625000</v>
      </c>
      <c r="H41" s="56"/>
      <c r="I41" s="53">
        <f>E41+G41</f>
        <v>0</v>
      </c>
      <c r="J41" s="56"/>
      <c r="K41" s="53">
        <v>5000000</v>
      </c>
      <c r="L41" s="56"/>
      <c r="M41" s="53">
        <v>49940625000</v>
      </c>
      <c r="N41" s="56"/>
      <c r="O41" s="53">
        <v>-50058000000</v>
      </c>
      <c r="P41" s="56"/>
      <c r="Q41" s="81">
        <f>M41+O41</f>
        <v>-117375000</v>
      </c>
      <c r="R41" s="81"/>
      <c r="T41" s="20"/>
      <c r="V41" t="s">
        <v>283</v>
      </c>
      <c r="W41" s="21">
        <v>6248110133</v>
      </c>
      <c r="X41" s="21">
        <f t="shared" ref="X41:X53" si="0">VLOOKUP(W41,$I$35:$I$50,1,0)</f>
        <v>6248110133</v>
      </c>
    </row>
    <row r="42" spans="1:24" ht="21.75" customHeight="1">
      <c r="A42" s="80" t="s">
        <v>37</v>
      </c>
      <c r="B42" s="56"/>
      <c r="C42" s="53">
        <v>30000000</v>
      </c>
      <c r="D42" s="56"/>
      <c r="E42" s="53">
        <v>299643750000</v>
      </c>
      <c r="F42" s="56"/>
      <c r="G42" s="53">
        <v>-299643750000</v>
      </c>
      <c r="H42" s="56"/>
      <c r="I42" s="53">
        <f>E42+G42</f>
        <v>0</v>
      </c>
      <c r="J42" s="56"/>
      <c r="K42" s="53">
        <v>30000000</v>
      </c>
      <c r="L42" s="56"/>
      <c r="M42" s="53">
        <v>299643750000</v>
      </c>
      <c r="N42" s="56"/>
      <c r="O42" s="53">
        <v>-300348000000</v>
      </c>
      <c r="P42" s="56"/>
      <c r="Q42" s="81">
        <f>M42+O42</f>
        <v>-704250000</v>
      </c>
      <c r="R42" s="81"/>
      <c r="T42" s="20"/>
      <c r="V42" t="s">
        <v>284</v>
      </c>
      <c r="W42" s="21">
        <v>16297627960</v>
      </c>
      <c r="X42" s="21">
        <f t="shared" si="0"/>
        <v>16297627960</v>
      </c>
    </row>
    <row r="43" spans="1:24" ht="21.75" customHeight="1">
      <c r="A43" s="80" t="s">
        <v>45</v>
      </c>
      <c r="B43" s="56"/>
      <c r="C43" s="53">
        <v>5000000</v>
      </c>
      <c r="D43" s="56"/>
      <c r="E43" s="53">
        <v>49940625000</v>
      </c>
      <c r="F43" s="56"/>
      <c r="G43" s="53">
        <v>-50060000000</v>
      </c>
      <c r="H43" s="56"/>
      <c r="I43" s="53">
        <f>E43+G43</f>
        <v>-119375000</v>
      </c>
      <c r="J43" s="56"/>
      <c r="K43" s="53">
        <v>5000000</v>
      </c>
      <c r="L43" s="56"/>
      <c r="M43" s="53">
        <v>49940625000</v>
      </c>
      <c r="N43" s="56"/>
      <c r="O43" s="53">
        <v>-50060000000</v>
      </c>
      <c r="P43" s="56"/>
      <c r="Q43" s="81">
        <f>M43+O43</f>
        <v>-119375000</v>
      </c>
      <c r="R43" s="81"/>
      <c r="T43" s="20"/>
      <c r="V43" t="s">
        <v>285</v>
      </c>
      <c r="W43" s="21">
        <v>20449521917</v>
      </c>
      <c r="X43" s="21">
        <f t="shared" si="0"/>
        <v>20449521917</v>
      </c>
    </row>
    <row r="44" spans="1:24" ht="21.75" customHeight="1">
      <c r="A44" s="80" t="s">
        <v>46</v>
      </c>
      <c r="B44" s="56"/>
      <c r="C44" s="53">
        <v>2000000</v>
      </c>
      <c r="D44" s="56"/>
      <c r="E44" s="53">
        <v>19881000000</v>
      </c>
      <c r="F44" s="56"/>
      <c r="G44" s="53">
        <v>-20024000000</v>
      </c>
      <c r="H44" s="56"/>
      <c r="I44" s="53">
        <f>E44+G44</f>
        <v>-143000000</v>
      </c>
      <c r="J44" s="56"/>
      <c r="K44" s="53">
        <v>2000000</v>
      </c>
      <c r="L44" s="56"/>
      <c r="M44" s="53">
        <v>19881000000</v>
      </c>
      <c r="N44" s="56"/>
      <c r="O44" s="53">
        <v>-20024000000</v>
      </c>
      <c r="P44" s="56"/>
      <c r="Q44" s="81">
        <f>M44+O44</f>
        <v>-143000000</v>
      </c>
      <c r="R44" s="81"/>
      <c r="T44" s="20"/>
      <c r="V44" t="s">
        <v>286</v>
      </c>
      <c r="W44" s="21">
        <v>30434098992</v>
      </c>
      <c r="X44" s="21">
        <f t="shared" si="0"/>
        <v>30434098992</v>
      </c>
    </row>
    <row r="45" spans="1:24" ht="21.75" customHeight="1">
      <c r="A45" s="80" t="s">
        <v>47</v>
      </c>
      <c r="B45" s="56"/>
      <c r="C45" s="53">
        <v>2000000</v>
      </c>
      <c r="D45" s="56"/>
      <c r="E45" s="53">
        <v>19881000000</v>
      </c>
      <c r="F45" s="56"/>
      <c r="G45" s="53">
        <v>-20024000000</v>
      </c>
      <c r="H45" s="56"/>
      <c r="I45" s="53">
        <f>E45+G45</f>
        <v>-143000000</v>
      </c>
      <c r="J45" s="56"/>
      <c r="K45" s="53">
        <v>2000000</v>
      </c>
      <c r="L45" s="56"/>
      <c r="M45" s="53">
        <v>19881000000</v>
      </c>
      <c r="N45" s="56"/>
      <c r="O45" s="53">
        <v>-20024000000</v>
      </c>
      <c r="P45" s="56"/>
      <c r="Q45" s="81">
        <f>M45+O45</f>
        <v>-143000000</v>
      </c>
      <c r="R45" s="81"/>
      <c r="T45" s="20"/>
      <c r="V45" t="s">
        <v>287</v>
      </c>
      <c r="W45" s="21">
        <v>3387666284</v>
      </c>
      <c r="X45" s="21">
        <f t="shared" si="0"/>
        <v>3387666284</v>
      </c>
    </row>
    <row r="46" spans="1:24" ht="21.75" customHeight="1">
      <c r="A46" s="80" t="s">
        <v>48</v>
      </c>
      <c r="B46" s="56"/>
      <c r="C46" s="53">
        <v>4282580</v>
      </c>
      <c r="D46" s="56"/>
      <c r="E46" s="53">
        <v>54751928784</v>
      </c>
      <c r="F46" s="56"/>
      <c r="G46" s="53">
        <v>-50212066346</v>
      </c>
      <c r="H46" s="56"/>
      <c r="I46" s="53">
        <f>E46+G46</f>
        <v>4539862438</v>
      </c>
      <c r="J46" s="56"/>
      <c r="K46" s="53">
        <v>4282580</v>
      </c>
      <c r="L46" s="56"/>
      <c r="M46" s="53">
        <v>54751928784</v>
      </c>
      <c r="N46" s="56"/>
      <c r="O46" s="53">
        <v>-50212066346</v>
      </c>
      <c r="P46" s="56"/>
      <c r="Q46" s="81">
        <f>M46+O46</f>
        <v>4539862438</v>
      </c>
      <c r="R46" s="81"/>
      <c r="T46" s="20"/>
      <c r="V46" t="s">
        <v>288</v>
      </c>
      <c r="W46" s="21">
        <v>-32535642</v>
      </c>
      <c r="X46" s="21">
        <f t="shared" si="0"/>
        <v>-32535642</v>
      </c>
    </row>
    <row r="47" spans="1:24" ht="21.75" customHeight="1">
      <c r="A47" s="80" t="s">
        <v>41</v>
      </c>
      <c r="B47" s="56"/>
      <c r="C47" s="53">
        <v>1724881</v>
      </c>
      <c r="D47" s="56"/>
      <c r="E47" s="53">
        <v>28229402446</v>
      </c>
      <c r="F47" s="56"/>
      <c r="G47" s="53">
        <v>-24841736162</v>
      </c>
      <c r="H47" s="56"/>
      <c r="I47" s="53">
        <f>E47+G47</f>
        <v>3387666284</v>
      </c>
      <c r="J47" s="56"/>
      <c r="K47" s="53">
        <v>1724881</v>
      </c>
      <c r="L47" s="56"/>
      <c r="M47" s="53">
        <v>28229402446</v>
      </c>
      <c r="N47" s="56"/>
      <c r="O47" s="53">
        <v>-30609738226</v>
      </c>
      <c r="P47" s="56"/>
      <c r="Q47" s="81">
        <f>M47+O47</f>
        <v>-2380335780</v>
      </c>
      <c r="R47" s="81"/>
      <c r="T47" s="20"/>
      <c r="V47" t="s">
        <v>289</v>
      </c>
      <c r="W47" s="21">
        <v>-303875515</v>
      </c>
      <c r="X47" s="21">
        <f t="shared" si="0"/>
        <v>-303875515</v>
      </c>
    </row>
    <row r="48" spans="1:24" ht="21.75" customHeight="1">
      <c r="A48" s="76" t="s">
        <v>42</v>
      </c>
      <c r="B48" s="56"/>
      <c r="C48" s="78">
        <v>156312</v>
      </c>
      <c r="D48" s="56"/>
      <c r="E48" s="78">
        <v>161193291136</v>
      </c>
      <c r="F48" s="56"/>
      <c r="G48" s="78">
        <v>-136467546352</v>
      </c>
      <c r="H48" s="56"/>
      <c r="I48" s="78">
        <f>E48+G48</f>
        <v>24725744784</v>
      </c>
      <c r="J48" s="56"/>
      <c r="K48" s="78">
        <v>156312</v>
      </c>
      <c r="L48" s="56"/>
      <c r="M48" s="78">
        <v>161193291136</v>
      </c>
      <c r="N48" s="56"/>
      <c r="O48" s="78">
        <v>-145262909968</v>
      </c>
      <c r="P48" s="56"/>
      <c r="Q48" s="79">
        <f>M48+O48</f>
        <v>15930381168</v>
      </c>
      <c r="R48" s="81"/>
      <c r="T48" s="20"/>
      <c r="V48" t="s">
        <v>290</v>
      </c>
      <c r="W48" s="21">
        <v>4539862438</v>
      </c>
      <c r="X48" s="21">
        <f t="shared" si="0"/>
        <v>4539862438</v>
      </c>
    </row>
    <row r="49" spans="1:24" ht="21.75" customHeight="1">
      <c r="A49" s="80" t="s">
        <v>43</v>
      </c>
      <c r="B49" s="56"/>
      <c r="C49" s="53">
        <v>144916</v>
      </c>
      <c r="D49" s="56"/>
      <c r="E49" s="53">
        <v>187584757208</v>
      </c>
      <c r="F49" s="56"/>
      <c r="G49" s="53">
        <v>-157150658216</v>
      </c>
      <c r="H49" s="56"/>
      <c r="I49" s="53">
        <f>E49+G49</f>
        <v>30434098992</v>
      </c>
      <c r="J49" s="56"/>
      <c r="K49" s="53">
        <v>144916</v>
      </c>
      <c r="L49" s="56"/>
      <c r="M49" s="53">
        <v>187584757208</v>
      </c>
      <c r="N49" s="56"/>
      <c r="O49" s="53">
        <v>-162946726135</v>
      </c>
      <c r="P49" s="56"/>
      <c r="Q49" s="81">
        <f>M49+O49</f>
        <v>24638031073</v>
      </c>
      <c r="R49" s="81"/>
      <c r="T49" s="20"/>
      <c r="V49" t="s">
        <v>291</v>
      </c>
      <c r="W49" s="21">
        <v>-91832000</v>
      </c>
      <c r="X49" s="21">
        <f t="shared" si="0"/>
        <v>-91832000</v>
      </c>
    </row>
    <row r="50" spans="1:24" ht="21.75" customHeight="1">
      <c r="A50" s="80" t="s">
        <v>194</v>
      </c>
      <c r="B50" s="56"/>
      <c r="C50" s="53">
        <v>89441</v>
      </c>
      <c r="D50" s="56"/>
      <c r="E50" s="53">
        <v>132465161994</v>
      </c>
      <c r="F50" s="56"/>
      <c r="G50" s="53">
        <v>-112015640077</v>
      </c>
      <c r="H50" s="56"/>
      <c r="I50" s="53">
        <f>E50+G50</f>
        <v>20449521917</v>
      </c>
      <c r="J50" s="56"/>
      <c r="K50" s="53">
        <v>89441</v>
      </c>
      <c r="L50" s="56"/>
      <c r="M50" s="53">
        <v>132465161994</v>
      </c>
      <c r="N50" s="56"/>
      <c r="O50" s="53">
        <v>-117197314971</v>
      </c>
      <c r="P50" s="56"/>
      <c r="Q50" s="81">
        <f>M50+O50</f>
        <v>15267847023</v>
      </c>
      <c r="R50" s="81"/>
      <c r="T50" s="20"/>
      <c r="V50" t="s">
        <v>292</v>
      </c>
      <c r="W50" s="21">
        <v>48000000</v>
      </c>
      <c r="X50" s="21">
        <f t="shared" si="0"/>
        <v>48000000</v>
      </c>
    </row>
    <row r="51" spans="1:24" ht="21.75" customHeight="1" thickBot="1">
      <c r="A51" s="15" t="s">
        <v>23</v>
      </c>
      <c r="C51" s="16">
        <f>SUM(C14:C50)</f>
        <v>63987299</v>
      </c>
      <c r="E51" s="16">
        <f>SUM(E14:E50)</f>
        <v>13739103089348</v>
      </c>
      <c r="G51" s="16">
        <f>SUM(G14:G50)</f>
        <v>-13652572354756</v>
      </c>
      <c r="I51" s="16">
        <f>SUM(I8:I50)</f>
        <v>82306547717</v>
      </c>
      <c r="K51" s="16">
        <v>64313038</v>
      </c>
      <c r="M51" s="16">
        <f>SUM(M15:M50)</f>
        <v>13739043050406</v>
      </c>
      <c r="O51" s="16">
        <f>SUM(O15:O50)</f>
        <v>-13621872851422</v>
      </c>
      <c r="Q51" s="62">
        <f>SUM(Q8:Q50)</f>
        <v>117616477178</v>
      </c>
      <c r="R51" s="62"/>
      <c r="V51" t="s">
        <v>293</v>
      </c>
      <c r="W51" s="21">
        <v>-143000000</v>
      </c>
      <c r="X51" s="21">
        <f t="shared" si="0"/>
        <v>-143000000</v>
      </c>
    </row>
    <row r="52" spans="1:24">
      <c r="V52" t="s">
        <v>294</v>
      </c>
      <c r="W52" s="21">
        <v>-143000000</v>
      </c>
      <c r="X52" s="21">
        <f t="shared" si="0"/>
        <v>-143000000</v>
      </c>
    </row>
    <row r="53" spans="1:24">
      <c r="V53" t="s">
        <v>295</v>
      </c>
      <c r="W53" s="21">
        <v>-119375000</v>
      </c>
      <c r="X53" s="21">
        <f t="shared" si="0"/>
        <v>-119375000</v>
      </c>
    </row>
    <row r="54" spans="1:24">
      <c r="I54" s="20">
        <v>82306547717</v>
      </c>
      <c r="X54" s="21">
        <f>VLOOKUP(W54,$I$40:$I$50,1,0)</f>
        <v>0</v>
      </c>
    </row>
    <row r="55" spans="1:24">
      <c r="I55" s="20">
        <f>I51-I54</f>
        <v>0</v>
      </c>
    </row>
    <row r="56" spans="1:24">
      <c r="Q56" s="20">
        <v>117616477178</v>
      </c>
    </row>
    <row r="58" spans="1:24">
      <c r="Q58" s="20">
        <f>Q56-Q51</f>
        <v>0</v>
      </c>
    </row>
    <row r="60" spans="1:24">
      <c r="I60" s="20">
        <v>105297014351</v>
      </c>
    </row>
    <row r="64" spans="1:24">
      <c r="I64" s="20">
        <f>SUM(I35:I50)</f>
        <v>105297014351</v>
      </c>
    </row>
    <row r="66" spans="9:9">
      <c r="I66" s="20">
        <f>I64-I60</f>
        <v>0</v>
      </c>
    </row>
  </sheetData>
  <sortState xmlns:xlrd2="http://schemas.microsoft.com/office/spreadsheetml/2017/richdata2" ref="A15:Q50">
    <sortCondition ref="A15:A50"/>
  </sortState>
  <mergeCells count="7">
    <mergeCell ref="A1:Q1"/>
    <mergeCell ref="A2:R2"/>
    <mergeCell ref="A3:R3"/>
    <mergeCell ref="A5:R5"/>
    <mergeCell ref="A6:A7"/>
    <mergeCell ref="C6:I6"/>
    <mergeCell ref="K6:R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AB36"/>
  <sheetViews>
    <sheetView rightToLeft="1" workbookViewId="0">
      <selection activeCell="T20" sqref="S20:T2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22.42578125" bestFit="1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4.45" customHeight="1">
      <c r="A4" s="1" t="s">
        <v>3</v>
      </c>
      <c r="B4" s="48" t="s">
        <v>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ht="14.45" customHeight="1">
      <c r="A5" s="48" t="s">
        <v>5</v>
      </c>
      <c r="B5" s="48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ht="14.45" customHeight="1">
      <c r="F6" s="44" t="s">
        <v>7</v>
      </c>
      <c r="G6" s="44"/>
      <c r="H6" s="44"/>
      <c r="I6" s="44"/>
      <c r="J6" s="44"/>
      <c r="L6" s="44" t="s">
        <v>8</v>
      </c>
      <c r="M6" s="44"/>
      <c r="N6" s="44"/>
      <c r="O6" s="44"/>
      <c r="P6" s="44"/>
      <c r="Q6" s="44"/>
      <c r="R6" s="44"/>
      <c r="T6" s="44" t="s">
        <v>9</v>
      </c>
      <c r="U6" s="44"/>
      <c r="V6" s="44"/>
      <c r="W6" s="44"/>
      <c r="X6" s="44"/>
      <c r="Y6" s="44"/>
      <c r="Z6" s="44"/>
      <c r="AA6" s="44"/>
      <c r="AB6" s="44"/>
    </row>
    <row r="7" spans="1:28" ht="14.45" customHeight="1">
      <c r="F7" s="3"/>
      <c r="G7" s="3"/>
      <c r="H7" s="3"/>
      <c r="I7" s="3"/>
      <c r="J7" s="3"/>
      <c r="L7" s="47" t="s">
        <v>10</v>
      </c>
      <c r="M7" s="47"/>
      <c r="N7" s="47"/>
      <c r="O7" s="3"/>
      <c r="P7" s="47" t="s">
        <v>11</v>
      </c>
      <c r="Q7" s="47"/>
      <c r="R7" s="4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44" t="s">
        <v>12</v>
      </c>
      <c r="B8" s="44"/>
      <c r="C8" s="44"/>
      <c r="E8" s="44" t="s">
        <v>13</v>
      </c>
      <c r="F8" s="4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45" t="s">
        <v>19</v>
      </c>
      <c r="B9" s="45"/>
      <c r="C9" s="45"/>
      <c r="E9" s="46">
        <v>953600</v>
      </c>
      <c r="F9" s="46"/>
      <c r="H9" s="6">
        <v>16262106557</v>
      </c>
      <c r="J9" s="6">
        <v>21802299841</v>
      </c>
      <c r="L9" s="6">
        <v>0</v>
      </c>
      <c r="N9" s="6">
        <v>0</v>
      </c>
      <c r="P9" s="6">
        <v>-953600</v>
      </c>
      <c r="R9" s="6">
        <v>21623224426</v>
      </c>
      <c r="T9" s="6">
        <v>0</v>
      </c>
      <c r="V9" s="6">
        <v>0</v>
      </c>
      <c r="X9" s="6">
        <v>0</v>
      </c>
      <c r="Z9" s="6">
        <v>0</v>
      </c>
      <c r="AB9" s="7">
        <f>Z9/درآمد!$M$7*100</f>
        <v>0</v>
      </c>
    </row>
    <row r="10" spans="1:28" ht="21.75" customHeight="1">
      <c r="A10" s="39" t="s">
        <v>20</v>
      </c>
      <c r="B10" s="39"/>
      <c r="C10" s="39"/>
      <c r="E10" s="40">
        <v>325739</v>
      </c>
      <c r="F10" s="40"/>
      <c r="H10" s="9">
        <v>377857240</v>
      </c>
      <c r="J10" s="9">
        <v>551756654</v>
      </c>
      <c r="L10" s="9">
        <v>0</v>
      </c>
      <c r="N10" s="9">
        <v>0</v>
      </c>
      <c r="P10" s="9">
        <v>0</v>
      </c>
      <c r="R10" s="9">
        <v>0</v>
      </c>
      <c r="T10" s="9">
        <v>325739</v>
      </c>
      <c r="V10" s="9">
        <v>2523</v>
      </c>
      <c r="X10" s="9">
        <v>377857240</v>
      </c>
      <c r="Z10" s="9">
        <v>816949553</v>
      </c>
      <c r="AB10" s="10">
        <f>Z10/درآمد!$M$7*100</f>
        <v>2.4491816006650649E-3</v>
      </c>
    </row>
    <row r="11" spans="1:28" ht="21.75" customHeight="1">
      <c r="A11" s="39" t="s">
        <v>21</v>
      </c>
      <c r="B11" s="39"/>
      <c r="C11" s="39"/>
      <c r="E11" s="40">
        <v>360028</v>
      </c>
      <c r="F11" s="40"/>
      <c r="H11" s="9">
        <v>778218488</v>
      </c>
      <c r="J11" s="9">
        <v>967723293</v>
      </c>
      <c r="L11" s="9">
        <v>0</v>
      </c>
      <c r="N11" s="9">
        <v>0</v>
      </c>
      <c r="P11" s="9">
        <v>-342884</v>
      </c>
      <c r="R11" s="9">
        <v>1040601343</v>
      </c>
      <c r="T11" s="9">
        <v>17144</v>
      </c>
      <c r="V11" s="9">
        <v>3523</v>
      </c>
      <c r="X11" s="9">
        <v>37057611</v>
      </c>
      <c r="Z11" s="9">
        <v>60038944</v>
      </c>
      <c r="AB11" s="10">
        <f>Z11/درآمد!$M$7*100</f>
        <v>1.7999431718663321E-4</v>
      </c>
    </row>
    <row r="12" spans="1:28" ht="21.75" customHeight="1">
      <c r="A12" s="41" t="s">
        <v>22</v>
      </c>
      <c r="B12" s="41"/>
      <c r="C12" s="41"/>
      <c r="D12" s="12"/>
      <c r="E12" s="40">
        <v>922</v>
      </c>
      <c r="F12" s="42"/>
      <c r="H12" s="13">
        <v>18908345</v>
      </c>
      <c r="J12" s="13">
        <v>12107153</v>
      </c>
      <c r="L12" s="13">
        <v>0</v>
      </c>
      <c r="N12" s="13">
        <v>0</v>
      </c>
      <c r="P12" s="13">
        <v>-922</v>
      </c>
      <c r="R12" s="13">
        <v>14178478</v>
      </c>
      <c r="T12" s="13">
        <v>0</v>
      </c>
      <c r="V12" s="13">
        <v>0</v>
      </c>
      <c r="X12" s="13">
        <v>0</v>
      </c>
      <c r="Z12" s="13">
        <v>0</v>
      </c>
      <c r="AB12" s="14">
        <f>Z12/درآمد!$M$7*100</f>
        <v>0</v>
      </c>
    </row>
    <row r="13" spans="1:28" ht="21.75" customHeight="1">
      <c r="A13" s="43" t="s">
        <v>23</v>
      </c>
      <c r="B13" s="43"/>
      <c r="C13" s="43"/>
      <c r="D13" s="43"/>
      <c r="F13" s="16">
        <v>1640289</v>
      </c>
      <c r="H13" s="16">
        <v>17437090630</v>
      </c>
      <c r="J13" s="16">
        <f>SUM(J9:J12)</f>
        <v>23333886941</v>
      </c>
      <c r="L13" s="16">
        <v>0</v>
      </c>
      <c r="N13" s="16">
        <v>0</v>
      </c>
      <c r="P13" s="16">
        <v>-1297406</v>
      </c>
      <c r="R13" s="16">
        <v>22678004247</v>
      </c>
      <c r="T13" s="16">
        <v>342883</v>
      </c>
      <c r="V13" s="16"/>
      <c r="X13" s="16">
        <v>414914851</v>
      </c>
      <c r="Z13" s="16">
        <f>SUM(Z9:Z12)</f>
        <v>876988497</v>
      </c>
      <c r="AB13" s="17">
        <f>SUM(AB9:AB12)</f>
        <v>2.6291759178516979E-3</v>
      </c>
    </row>
    <row r="14" spans="1:28" ht="13.5" thickTop="1"/>
    <row r="15" spans="1:28">
      <c r="J15" s="20">
        <v>17059233394</v>
      </c>
      <c r="Z15" s="20">
        <v>37057615</v>
      </c>
    </row>
    <row r="16" spans="1:28">
      <c r="J16" s="20">
        <v>5722896894</v>
      </c>
    </row>
    <row r="17" spans="10:26">
      <c r="J17" s="20">
        <v>173899413</v>
      </c>
      <c r="Z17" s="20">
        <v>22981331</v>
      </c>
    </row>
    <row r="18" spans="10:26">
      <c r="J18" s="20">
        <v>377857240</v>
      </c>
      <c r="Z18" s="20">
        <v>439092311</v>
      </c>
    </row>
    <row r="19" spans="10:26">
      <c r="J19" s="20">
        <f>SUM(J15:J18)</f>
        <v>23333886941</v>
      </c>
      <c r="Z19" s="20">
        <v>377857240</v>
      </c>
    </row>
    <row r="20" spans="10:26">
      <c r="J20" s="20">
        <f>J13-J19</f>
        <v>0</v>
      </c>
    </row>
    <row r="21" spans="10:26">
      <c r="Z21" s="20">
        <f>Z15+Z17+Z18+Z19</f>
        <v>876988497</v>
      </c>
    </row>
    <row r="22" spans="10:26">
      <c r="Z22" s="20">
        <f>Z13-Z21</f>
        <v>0</v>
      </c>
    </row>
    <row r="25" spans="10:26">
      <c r="N25" s="21"/>
    </row>
    <row r="28" spans="10:26">
      <c r="X28" s="20"/>
    </row>
    <row r="29" spans="10:26">
      <c r="X29" s="21"/>
    </row>
    <row r="31" spans="10:26">
      <c r="X31" s="22"/>
    </row>
    <row r="32" spans="10:26">
      <c r="N32" s="20"/>
      <c r="R32" s="20"/>
      <c r="T32" s="20"/>
    </row>
    <row r="33" spans="14:20">
      <c r="N33" s="20"/>
      <c r="R33" s="20"/>
      <c r="T33" s="20"/>
    </row>
    <row r="34" spans="14:20">
      <c r="N34" s="20"/>
      <c r="R34" s="20"/>
    </row>
    <row r="35" spans="14:20">
      <c r="T35" s="20"/>
    </row>
    <row r="36" spans="14:20">
      <c r="T36" s="20"/>
    </row>
  </sheetData>
  <mergeCells count="2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D13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B050"/>
    <pageSetUpPr fitToPage="1"/>
  </sheetPr>
  <dimension ref="A1:AF93"/>
  <sheetViews>
    <sheetView rightToLeft="1" workbookViewId="0">
      <selection activeCell="AA26" sqref="AA26"/>
    </sheetView>
  </sheetViews>
  <sheetFormatPr defaultRowHeight="12.75"/>
  <cols>
    <col min="1" max="1" width="5.140625" customWidth="1"/>
    <col min="2" max="2" width="33.140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.85546875" bestFit="1" customWidth="1"/>
    <col min="12" max="12" width="1.28515625" customWidth="1"/>
    <col min="13" max="13" width="15.7109375" bestFit="1" customWidth="1"/>
    <col min="14" max="14" width="1.28515625" customWidth="1"/>
    <col min="15" max="15" width="13.85546875" bestFit="1" customWidth="1"/>
    <col min="16" max="16" width="1.28515625" customWidth="1"/>
    <col min="17" max="17" width="16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20.5703125" customWidth="1"/>
    <col min="24" max="24" width="1.28515625" customWidth="1"/>
    <col min="25" max="25" width="17.85546875" bestFit="1" customWidth="1"/>
    <col min="26" max="26" width="1.28515625" customWidth="1"/>
    <col min="27" max="27" width="15.5703125" customWidth="1"/>
    <col min="28" max="28" width="0.28515625" customWidth="1"/>
    <col min="30" max="30" width="14" customWidth="1"/>
    <col min="31" max="31" width="15.42578125" customWidth="1"/>
    <col min="32" max="32" width="13.85546875" bestFit="1" customWidth="1"/>
  </cols>
  <sheetData>
    <row r="1" spans="1:32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32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32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32" ht="14.45" customHeight="1"/>
    <row r="5" spans="1:32" ht="14.45" customHeight="1">
      <c r="A5" s="1" t="s">
        <v>26</v>
      </c>
      <c r="B5" s="48" t="s">
        <v>27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32" ht="14.45" customHeight="1">
      <c r="E6" s="44" t="s">
        <v>7</v>
      </c>
      <c r="F6" s="44"/>
      <c r="G6" s="44"/>
      <c r="H6" s="44"/>
      <c r="I6" s="44"/>
      <c r="K6" s="44" t="s">
        <v>8</v>
      </c>
      <c r="L6" s="44"/>
      <c r="M6" s="44"/>
      <c r="N6" s="44"/>
      <c r="O6" s="44"/>
      <c r="P6" s="44"/>
      <c r="Q6" s="44"/>
      <c r="S6" s="44" t="s">
        <v>9</v>
      </c>
      <c r="T6" s="44"/>
      <c r="U6" s="44"/>
      <c r="V6" s="44"/>
      <c r="W6" s="44"/>
      <c r="X6" s="44"/>
      <c r="Y6" s="44"/>
      <c r="Z6" s="44"/>
      <c r="AA6" s="44"/>
    </row>
    <row r="7" spans="1:32" ht="14.45" customHeight="1">
      <c r="E7" s="3"/>
      <c r="F7" s="3"/>
      <c r="G7" s="3"/>
      <c r="H7" s="3"/>
      <c r="I7" s="3"/>
      <c r="K7" s="47" t="s">
        <v>28</v>
      </c>
      <c r="L7" s="47"/>
      <c r="M7" s="47"/>
      <c r="N7" s="3"/>
      <c r="O7" s="47" t="s">
        <v>29</v>
      </c>
      <c r="P7" s="47"/>
      <c r="Q7" s="47"/>
      <c r="S7" s="3"/>
      <c r="T7" s="3"/>
      <c r="U7" s="3"/>
      <c r="V7" s="3"/>
      <c r="W7" s="3"/>
      <c r="X7" s="3"/>
      <c r="Y7" s="3"/>
      <c r="Z7" s="3"/>
      <c r="AA7" s="3"/>
    </row>
    <row r="8" spans="1:32" ht="14.45" customHeight="1">
      <c r="A8" s="44" t="s">
        <v>30</v>
      </c>
      <c r="B8" s="44"/>
      <c r="D8" s="44" t="s">
        <v>31</v>
      </c>
      <c r="E8" s="4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32</v>
      </c>
      <c r="W8" s="2" t="s">
        <v>14</v>
      </c>
      <c r="Y8" s="2" t="s">
        <v>15</v>
      </c>
      <c r="AA8" s="2" t="s">
        <v>18</v>
      </c>
    </row>
    <row r="9" spans="1:32" ht="21.75" customHeight="1">
      <c r="A9" s="45" t="s">
        <v>33</v>
      </c>
      <c r="B9" s="45"/>
      <c r="D9" s="46">
        <v>2461</v>
      </c>
      <c r="E9" s="46"/>
      <c r="G9" s="6">
        <v>59989973399</v>
      </c>
      <c r="I9" s="6">
        <v>76004620813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37505993</v>
      </c>
      <c r="W9" s="6">
        <v>59989973399</v>
      </c>
      <c r="Y9" s="6">
        <v>92302248773</v>
      </c>
      <c r="AA9" s="7">
        <f>Y9/درآمد!$M$7*100</f>
        <v>0.27671839535830089</v>
      </c>
    </row>
    <row r="10" spans="1:32" ht="21.75" customHeight="1">
      <c r="A10" s="39" t="s">
        <v>34</v>
      </c>
      <c r="B10" s="39"/>
      <c r="D10" s="40">
        <v>200000</v>
      </c>
      <c r="E10" s="40"/>
      <c r="G10" s="9">
        <v>40563312383</v>
      </c>
      <c r="I10" s="9">
        <v>34315202250</v>
      </c>
      <c r="K10" s="9">
        <v>0</v>
      </c>
      <c r="M10" s="9">
        <v>0</v>
      </c>
      <c r="O10" s="9">
        <v>-200000</v>
      </c>
      <c r="Q10" s="9">
        <v>43646962165</v>
      </c>
      <c r="S10" s="9">
        <v>0</v>
      </c>
      <c r="U10" s="9">
        <v>0</v>
      </c>
      <c r="W10" s="9">
        <v>0</v>
      </c>
      <c r="Y10" s="9">
        <v>0</v>
      </c>
      <c r="AA10" s="10">
        <f>Y10/درآمد!$M$7*100</f>
        <v>0</v>
      </c>
    </row>
    <row r="11" spans="1:32" ht="21.75" customHeight="1">
      <c r="A11" s="39" t="s">
        <v>35</v>
      </c>
      <c r="B11" s="39"/>
      <c r="D11" s="40">
        <v>5000000</v>
      </c>
      <c r="E11" s="40"/>
      <c r="G11" s="9">
        <v>50058000000</v>
      </c>
      <c r="I11" s="9">
        <v>49940625000</v>
      </c>
      <c r="K11" s="9">
        <v>0</v>
      </c>
      <c r="M11" s="9">
        <v>0</v>
      </c>
      <c r="O11" s="9">
        <v>0</v>
      </c>
      <c r="Q11" s="9">
        <v>0</v>
      </c>
      <c r="S11" s="9">
        <v>5000000</v>
      </c>
      <c r="U11" s="9">
        <v>10000</v>
      </c>
      <c r="W11" s="9">
        <v>50058000000</v>
      </c>
      <c r="Y11" s="9">
        <v>49940625000</v>
      </c>
      <c r="AA11" s="10">
        <f>Y11/درآمد!$M$7*100</f>
        <v>0.14971996670608836</v>
      </c>
      <c r="AD11">
        <v>6248110133</v>
      </c>
      <c r="AE11" s="20">
        <v>40563312383</v>
      </c>
      <c r="AF11" s="20">
        <f>AE11-AD11</f>
        <v>34315202250</v>
      </c>
    </row>
    <row r="12" spans="1:32" ht="21.75" customHeight="1">
      <c r="A12" s="39" t="s">
        <v>36</v>
      </c>
      <c r="B12" s="39"/>
      <c r="D12" s="40">
        <v>2000000</v>
      </c>
      <c r="E12" s="40"/>
      <c r="G12" s="9">
        <v>20024000000</v>
      </c>
      <c r="I12" s="9">
        <v>19976000000</v>
      </c>
      <c r="K12" s="9">
        <v>0</v>
      </c>
      <c r="M12" s="9">
        <v>0</v>
      </c>
      <c r="O12" s="9">
        <v>-2000000</v>
      </c>
      <c r="Q12" s="9">
        <v>20455706857</v>
      </c>
      <c r="S12" s="9">
        <v>0</v>
      </c>
      <c r="U12" s="9">
        <v>0</v>
      </c>
      <c r="W12" s="9">
        <v>0</v>
      </c>
      <c r="Y12" s="9">
        <v>0</v>
      </c>
      <c r="AA12" s="10">
        <f>Y12/درآمد!$M$7*100</f>
        <v>0</v>
      </c>
    </row>
    <row r="13" spans="1:32" ht="21.75" customHeight="1">
      <c r="A13" s="39" t="s">
        <v>37</v>
      </c>
      <c r="B13" s="39"/>
      <c r="D13" s="40">
        <v>30000000</v>
      </c>
      <c r="E13" s="40"/>
      <c r="G13" s="9">
        <v>300348000000</v>
      </c>
      <c r="I13" s="9">
        <v>299643750000</v>
      </c>
      <c r="K13" s="9">
        <v>0</v>
      </c>
      <c r="M13" s="9">
        <v>0</v>
      </c>
      <c r="O13" s="9">
        <v>0</v>
      </c>
      <c r="Q13" s="9">
        <v>0</v>
      </c>
      <c r="S13" s="9">
        <v>30000000</v>
      </c>
      <c r="U13" s="9">
        <v>10000</v>
      </c>
      <c r="W13" s="9">
        <v>300348000000</v>
      </c>
      <c r="Y13" s="9">
        <v>299643750000</v>
      </c>
      <c r="AA13" s="10">
        <f>Y13/درآمد!$M$7*100</f>
        <v>0.89831980023653024</v>
      </c>
    </row>
    <row r="14" spans="1:32" ht="21.75" customHeight="1">
      <c r="A14" s="39" t="s">
        <v>38</v>
      </c>
      <c r="B14" s="39"/>
      <c r="D14" s="40">
        <v>1384959</v>
      </c>
      <c r="E14" s="40"/>
      <c r="G14" s="9">
        <v>16433112737</v>
      </c>
      <c r="I14" s="9">
        <v>12548044570</v>
      </c>
      <c r="K14" s="9">
        <v>0</v>
      </c>
      <c r="M14" s="9">
        <v>0</v>
      </c>
      <c r="O14" s="9">
        <v>-1384959</v>
      </c>
      <c r="Q14" s="9">
        <v>13856436953</v>
      </c>
      <c r="S14" s="9">
        <v>0</v>
      </c>
      <c r="U14" s="9">
        <v>0</v>
      </c>
      <c r="W14" s="9">
        <v>0</v>
      </c>
      <c r="Y14" s="9">
        <v>0</v>
      </c>
      <c r="AA14" s="10">
        <f>Y14/درآمد!$M$7*100</f>
        <v>0</v>
      </c>
    </row>
    <row r="15" spans="1:32" ht="21.75" customHeight="1">
      <c r="A15" s="39" t="s">
        <v>39</v>
      </c>
      <c r="B15" s="39"/>
      <c r="D15" s="40">
        <v>2000000</v>
      </c>
      <c r="E15" s="40"/>
      <c r="G15" s="9">
        <v>20024000000</v>
      </c>
      <c r="I15" s="9">
        <v>20115832000</v>
      </c>
      <c r="K15" s="9">
        <v>0</v>
      </c>
      <c r="M15" s="9">
        <v>0</v>
      </c>
      <c r="O15" s="9">
        <v>-2000000</v>
      </c>
      <c r="Q15" s="9">
        <v>21861704121</v>
      </c>
      <c r="S15" s="9">
        <v>0</v>
      </c>
      <c r="U15" s="9">
        <v>0</v>
      </c>
      <c r="W15" s="9">
        <v>0</v>
      </c>
      <c r="Y15" s="9">
        <v>0</v>
      </c>
      <c r="AA15" s="10">
        <f>Y15/درآمد!$M$7*100</f>
        <v>0</v>
      </c>
    </row>
    <row r="16" spans="1:32" ht="21.75" customHeight="1">
      <c r="A16" s="39" t="s">
        <v>40</v>
      </c>
      <c r="B16" s="39"/>
      <c r="D16" s="40">
        <v>476012</v>
      </c>
      <c r="E16" s="40"/>
      <c r="G16" s="9">
        <v>6989290171</v>
      </c>
      <c r="I16" s="9">
        <v>6040075330</v>
      </c>
      <c r="K16" s="9">
        <v>0</v>
      </c>
      <c r="M16" s="9">
        <v>0</v>
      </c>
      <c r="O16" s="9">
        <v>-476012</v>
      </c>
      <c r="Q16" s="9">
        <v>6902304774</v>
      </c>
      <c r="S16" s="9">
        <v>0</v>
      </c>
      <c r="U16" s="9">
        <v>0</v>
      </c>
      <c r="W16" s="9">
        <v>0</v>
      </c>
      <c r="Y16" s="9">
        <v>0</v>
      </c>
      <c r="AA16" s="10">
        <f>Y16/درآمد!$M$7*100</f>
        <v>0</v>
      </c>
    </row>
    <row r="17" spans="1:27" ht="21.75" customHeight="1">
      <c r="A17" s="39" t="s">
        <v>41</v>
      </c>
      <c r="B17" s="39"/>
      <c r="D17" s="40">
        <v>1724881</v>
      </c>
      <c r="E17" s="40"/>
      <c r="G17" s="9">
        <v>19999995195</v>
      </c>
      <c r="I17" s="9">
        <v>24841736162</v>
      </c>
      <c r="K17" s="9">
        <v>0</v>
      </c>
      <c r="M17" s="9">
        <v>0</v>
      </c>
      <c r="O17" s="9">
        <v>0</v>
      </c>
      <c r="Q17" s="9">
        <v>0</v>
      </c>
      <c r="S17" s="9">
        <v>1724881</v>
      </c>
      <c r="U17" s="9">
        <v>16366</v>
      </c>
      <c r="W17" s="9">
        <v>19999995195</v>
      </c>
      <c r="Y17" s="9">
        <v>28229402446</v>
      </c>
      <c r="AA17" s="10">
        <f>Y17/درآمد!$M$7*100</f>
        <v>8.463060272769693E-2</v>
      </c>
    </row>
    <row r="18" spans="1:27" ht="21.75" customHeight="1">
      <c r="A18" s="39" t="s">
        <v>42</v>
      </c>
      <c r="B18" s="39"/>
      <c r="D18" s="40">
        <v>156312</v>
      </c>
      <c r="E18" s="40"/>
      <c r="G18" s="9">
        <v>99999684128</v>
      </c>
      <c r="I18" s="9">
        <v>136467546352</v>
      </c>
      <c r="K18" s="9">
        <v>0</v>
      </c>
      <c r="M18" s="9">
        <v>0</v>
      </c>
      <c r="O18" s="9">
        <v>0</v>
      </c>
      <c r="Q18" s="9">
        <v>0</v>
      </c>
      <c r="S18" s="9">
        <v>156312</v>
      </c>
      <c r="U18" s="9">
        <v>1031228</v>
      </c>
      <c r="W18" s="9">
        <v>99999684128</v>
      </c>
      <c r="Y18" s="9">
        <v>161193291136</v>
      </c>
      <c r="AA18" s="10">
        <f>Y18/درآمد!$M$7*100</f>
        <v>0.48325094413869923</v>
      </c>
    </row>
    <row r="19" spans="1:27" ht="21.75" customHeight="1">
      <c r="A19" s="39" t="s">
        <v>43</v>
      </c>
      <c r="B19" s="39"/>
      <c r="D19" s="40">
        <v>144916</v>
      </c>
      <c r="E19" s="40"/>
      <c r="G19" s="9">
        <v>158322865112</v>
      </c>
      <c r="I19" s="9">
        <v>157150658216</v>
      </c>
      <c r="K19" s="9">
        <v>0</v>
      </c>
      <c r="M19" s="9">
        <v>0</v>
      </c>
      <c r="O19" s="9">
        <v>0</v>
      </c>
      <c r="Q19" s="9">
        <v>0</v>
      </c>
      <c r="S19" s="9">
        <v>144916</v>
      </c>
      <c r="U19" s="9">
        <v>1294438</v>
      </c>
      <c r="W19" s="9">
        <v>158322865112</v>
      </c>
      <c r="Y19" s="9">
        <v>187584757208</v>
      </c>
      <c r="AA19" s="10">
        <f>Y19/درآمد!$M$7*100</f>
        <v>0.56237148821728666</v>
      </c>
    </row>
    <row r="20" spans="1:27" ht="21.75" customHeight="1">
      <c r="A20" s="39" t="s">
        <v>44</v>
      </c>
      <c r="B20" s="39"/>
      <c r="D20" s="40">
        <v>89441</v>
      </c>
      <c r="E20" s="40"/>
      <c r="G20" s="9">
        <v>89999287933</v>
      </c>
      <c r="I20" s="9">
        <v>112015640077</v>
      </c>
      <c r="K20" s="9">
        <v>0</v>
      </c>
      <c r="M20" s="9">
        <v>0</v>
      </c>
      <c r="O20" s="9">
        <v>0</v>
      </c>
      <c r="Q20" s="9">
        <v>0</v>
      </c>
      <c r="S20" s="9">
        <v>89441</v>
      </c>
      <c r="U20" s="9">
        <v>1481034</v>
      </c>
      <c r="W20" s="9">
        <v>89999287933</v>
      </c>
      <c r="Y20" s="9">
        <v>132465161994</v>
      </c>
      <c r="AA20" s="10">
        <f>Y20/درآمد!$M$7*100</f>
        <v>0.39712517901925098</v>
      </c>
    </row>
    <row r="21" spans="1:27" ht="21.75" customHeight="1">
      <c r="A21" s="39" t="s">
        <v>45</v>
      </c>
      <c r="B21" s="39"/>
      <c r="D21" s="40">
        <v>0</v>
      </c>
      <c r="E21" s="40"/>
      <c r="G21" s="9">
        <v>0</v>
      </c>
      <c r="I21" s="9">
        <v>0</v>
      </c>
      <c r="K21" s="9">
        <v>5000000</v>
      </c>
      <c r="M21" s="9">
        <v>50060000000</v>
      </c>
      <c r="O21" s="9">
        <v>0</v>
      </c>
      <c r="Q21" s="9">
        <v>0</v>
      </c>
      <c r="S21" s="9">
        <v>5000000</v>
      </c>
      <c r="U21" s="9">
        <v>10000</v>
      </c>
      <c r="W21" s="9">
        <v>50060000000</v>
      </c>
      <c r="Y21" s="9">
        <v>49940625000</v>
      </c>
      <c r="AA21" s="10">
        <f>Y21/درآمد!$M$7*100</f>
        <v>0.14971996670608836</v>
      </c>
    </row>
    <row r="22" spans="1:27" ht="21.75" customHeight="1">
      <c r="A22" s="39" t="s">
        <v>46</v>
      </c>
      <c r="B22" s="39"/>
      <c r="D22" s="40">
        <v>0</v>
      </c>
      <c r="E22" s="40"/>
      <c r="G22" s="9">
        <v>0</v>
      </c>
      <c r="I22" s="9">
        <v>0</v>
      </c>
      <c r="K22" s="9">
        <v>2000000</v>
      </c>
      <c r="M22" s="9">
        <v>20024000000</v>
      </c>
      <c r="O22" s="9">
        <v>0</v>
      </c>
      <c r="Q22" s="9">
        <v>0</v>
      </c>
      <c r="S22" s="9">
        <v>2000000</v>
      </c>
      <c r="U22" s="9">
        <v>10000</v>
      </c>
      <c r="W22" s="9">
        <v>20024000000</v>
      </c>
      <c r="Y22" s="9">
        <v>19881000000</v>
      </c>
      <c r="AA22" s="10">
        <f>Y22/درآمد!$M$7*100</f>
        <v>5.9602431048545006E-2</v>
      </c>
    </row>
    <row r="23" spans="1:27" ht="21.75" customHeight="1">
      <c r="A23" s="39" t="s">
        <v>47</v>
      </c>
      <c r="B23" s="39"/>
      <c r="D23" s="40">
        <v>0</v>
      </c>
      <c r="E23" s="40"/>
      <c r="G23" s="9">
        <v>0</v>
      </c>
      <c r="I23" s="9">
        <v>0</v>
      </c>
      <c r="K23" s="9">
        <v>2000000</v>
      </c>
      <c r="M23" s="9">
        <v>20024000000</v>
      </c>
      <c r="O23" s="9">
        <v>0</v>
      </c>
      <c r="Q23" s="9">
        <v>0</v>
      </c>
      <c r="S23" s="9">
        <v>2000000</v>
      </c>
      <c r="U23" s="9">
        <v>10000</v>
      </c>
      <c r="W23" s="9">
        <v>20024000000</v>
      </c>
      <c r="Y23" s="9">
        <v>19881000000</v>
      </c>
      <c r="AA23" s="10">
        <f>Y23/درآمد!$M$7*100</f>
        <v>5.9602431048545006E-2</v>
      </c>
    </row>
    <row r="24" spans="1:27" ht="21.75" customHeight="1">
      <c r="A24" s="41" t="s">
        <v>48</v>
      </c>
      <c r="B24" s="41"/>
      <c r="D24" s="42">
        <v>0</v>
      </c>
      <c r="E24" s="42"/>
      <c r="G24" s="13">
        <v>0</v>
      </c>
      <c r="I24" s="13">
        <v>0</v>
      </c>
      <c r="K24" s="13">
        <v>4282580</v>
      </c>
      <c r="M24" s="13">
        <v>50212066346</v>
      </c>
      <c r="O24" s="13">
        <v>0</v>
      </c>
      <c r="Q24" s="13">
        <v>0</v>
      </c>
      <c r="S24" s="13">
        <v>4282580</v>
      </c>
      <c r="U24" s="13">
        <v>12800</v>
      </c>
      <c r="W24" s="13">
        <v>50212066346</v>
      </c>
      <c r="Y24" s="13">
        <v>54751928784</v>
      </c>
      <c r="AA24" s="14">
        <f>Y24/درآمد!$M$7*100</f>
        <v>0.16414406016413693</v>
      </c>
    </row>
    <row r="25" spans="1:27" ht="21.75" customHeight="1" thickBot="1">
      <c r="A25" s="43" t="s">
        <v>23</v>
      </c>
      <c r="B25" s="43"/>
      <c r="D25" s="49">
        <v>43178982</v>
      </c>
      <c r="E25" s="49"/>
      <c r="G25" s="16">
        <v>882751521058</v>
      </c>
      <c r="I25" s="16">
        <f>SUM(I9:I24)</f>
        <v>949059730770</v>
      </c>
      <c r="K25" s="16">
        <v>13282580</v>
      </c>
      <c r="M25" s="16">
        <v>140320066346</v>
      </c>
      <c r="O25" s="16">
        <v>-6060971</v>
      </c>
      <c r="Q25" s="16">
        <f>SUM(Q9:Q24)</f>
        <v>106723114870</v>
      </c>
      <c r="S25" s="16">
        <v>50400591</v>
      </c>
      <c r="U25" s="16"/>
      <c r="W25" s="16">
        <v>919037872113</v>
      </c>
      <c r="Y25" s="16">
        <v>1095813790341</v>
      </c>
      <c r="AA25" s="17">
        <f>SUM(AA9:AA24)</f>
        <v>3.2852052653711681</v>
      </c>
    </row>
    <row r="27" spans="1:27">
      <c r="I27" s="20">
        <v>882751521058</v>
      </c>
      <c r="M27" s="20">
        <v>140320066346</v>
      </c>
      <c r="Q27" s="20">
        <v>104033715291</v>
      </c>
    </row>
    <row r="28" spans="1:27">
      <c r="I28" s="20">
        <v>66308209712</v>
      </c>
      <c r="M28" s="20">
        <f>M25-M27</f>
        <v>0</v>
      </c>
      <c r="Q28" s="20">
        <f>Q25-Q27</f>
        <v>2689399579</v>
      </c>
      <c r="Y28" s="20">
        <v>919037872113</v>
      </c>
    </row>
    <row r="29" spans="1:27">
      <c r="Q29" s="20">
        <f>Q27+Q28</f>
        <v>106723114870</v>
      </c>
      <c r="Y29" s="20">
        <v>176775918228</v>
      </c>
    </row>
    <row r="30" spans="1:27">
      <c r="I30" s="20">
        <f>I27+I28</f>
        <v>949059730770</v>
      </c>
      <c r="Q30" s="20">
        <f>Q25-Q29</f>
        <v>0</v>
      </c>
      <c r="Y30" s="20">
        <f>Y28+Y29</f>
        <v>1095813790341</v>
      </c>
    </row>
    <row r="31" spans="1:27">
      <c r="I31" s="23">
        <f>I25-I30</f>
        <v>0</v>
      </c>
      <c r="Y31" s="20">
        <f>Y30-Y25</f>
        <v>0</v>
      </c>
    </row>
    <row r="32" spans="1:27">
      <c r="I32" s="21">
        <v>19976250000</v>
      </c>
      <c r="Q32" s="20">
        <v>40563312383</v>
      </c>
    </row>
    <row r="33" spans="9:19">
      <c r="Q33" s="20">
        <v>4828720492</v>
      </c>
    </row>
    <row r="34" spans="9:19">
      <c r="I34" s="20">
        <v>919037872113</v>
      </c>
      <c r="Q34" s="20">
        <f>Q32+Q33</f>
        <v>45392032875</v>
      </c>
    </row>
    <row r="35" spans="9:19">
      <c r="I35" s="20">
        <v>176775918228</v>
      </c>
      <c r="Q35" s="20">
        <f>Q34-Q10</f>
        <v>1745070710</v>
      </c>
    </row>
    <row r="36" spans="9:19">
      <c r="I36" s="20">
        <f>I34+I35</f>
        <v>1095813790341</v>
      </c>
    </row>
    <row r="39" spans="9:19">
      <c r="K39" s="20">
        <v>48000000</v>
      </c>
      <c r="M39" s="20">
        <v>20024000000</v>
      </c>
      <c r="O39" s="20">
        <v>50058000000</v>
      </c>
      <c r="Q39" s="20">
        <v>6248110133</v>
      </c>
      <c r="S39" s="20">
        <v>59989973399</v>
      </c>
    </row>
    <row r="40" spans="9:19">
      <c r="K40" s="20">
        <v>20024000000</v>
      </c>
      <c r="M40" s="20">
        <v>48000000</v>
      </c>
      <c r="O40" s="20">
        <v>117375000</v>
      </c>
      <c r="Q40" s="20">
        <v>40563312383</v>
      </c>
      <c r="S40" s="20">
        <v>16014647414</v>
      </c>
    </row>
    <row r="41" spans="9:19">
      <c r="K41" s="20">
        <f>K40-K39</f>
        <v>19976000000</v>
      </c>
      <c r="M41" s="20">
        <f>M39-M40</f>
        <v>19976000000</v>
      </c>
      <c r="O41" s="20">
        <f>O39-O40</f>
        <v>49940625000</v>
      </c>
      <c r="Q41" s="20">
        <f>Q39+Q40</f>
        <v>46811422516</v>
      </c>
      <c r="S41" s="20">
        <f>S39+S40</f>
        <v>76004620813</v>
      </c>
    </row>
    <row r="42" spans="9:19">
      <c r="Q42" s="20">
        <f>Q40-Q39</f>
        <v>34315202250</v>
      </c>
    </row>
    <row r="52" spans="11:21">
      <c r="S52" s="20">
        <v>11076830625</v>
      </c>
      <c r="U52" s="24" t="s">
        <v>247</v>
      </c>
    </row>
    <row r="53" spans="11:21">
      <c r="S53" s="20">
        <v>4828720492</v>
      </c>
    </row>
    <row r="60" spans="11:21">
      <c r="K60" s="20">
        <v>31792280661</v>
      </c>
      <c r="M60" s="20">
        <v>11377868238</v>
      </c>
      <c r="O60" s="24" t="s">
        <v>248</v>
      </c>
    </row>
    <row r="61" spans="11:21">
      <c r="M61" s="20">
        <v>104033715291</v>
      </c>
    </row>
    <row r="62" spans="11:21">
      <c r="M62" s="20">
        <f>M61+M60</f>
        <v>115411583529</v>
      </c>
    </row>
    <row r="67" spans="7:15">
      <c r="G67" s="24" t="s">
        <v>251</v>
      </c>
      <c r="I67" s="24" t="s">
        <v>30</v>
      </c>
      <c r="K67" s="20">
        <v>40563312383</v>
      </c>
      <c r="M67" s="24" t="s">
        <v>249</v>
      </c>
    </row>
    <row r="68" spans="7:15">
      <c r="I68" s="24" t="s">
        <v>250</v>
      </c>
      <c r="K68" s="20">
        <v>3135542087</v>
      </c>
      <c r="M68" s="24" t="s">
        <v>249</v>
      </c>
    </row>
    <row r="70" spans="7:15">
      <c r="I70" s="24" t="s">
        <v>30</v>
      </c>
      <c r="K70" s="20">
        <v>20024000000</v>
      </c>
      <c r="M70" s="20"/>
      <c r="O70" s="24" t="s">
        <v>249</v>
      </c>
    </row>
    <row r="71" spans="7:15">
      <c r="K71" s="20">
        <v>456026880</v>
      </c>
    </row>
    <row r="72" spans="7:15">
      <c r="K72" s="20">
        <f>K70+K71</f>
        <v>20480026880</v>
      </c>
    </row>
    <row r="73" spans="7:15">
      <c r="K73">
        <v>20455706857</v>
      </c>
    </row>
    <row r="75" spans="7:15" ht="13.5" thickBot="1">
      <c r="K75" s="20">
        <f>K72-K73</f>
        <v>24320023</v>
      </c>
    </row>
    <row r="76" spans="7:15" ht="13.5" thickBot="1">
      <c r="I76" s="25">
        <v>114432</v>
      </c>
      <c r="J76" s="26"/>
    </row>
    <row r="77" spans="7:15">
      <c r="I77" s="20">
        <v>45600</v>
      </c>
    </row>
    <row r="78" spans="7:15">
      <c r="K78" s="24" t="s">
        <v>250</v>
      </c>
      <c r="M78" s="20">
        <v>7987251592</v>
      </c>
      <c r="O78" s="24" t="s">
        <v>249</v>
      </c>
    </row>
    <row r="79" spans="7:15">
      <c r="M79" s="20">
        <v>104033715291</v>
      </c>
    </row>
    <row r="80" spans="7:15">
      <c r="I80" s="20">
        <f>I76+I77</f>
        <v>160032</v>
      </c>
    </row>
    <row r="81" spans="13:21">
      <c r="M81" s="20">
        <f>M79+M78</f>
        <v>112020966883</v>
      </c>
    </row>
    <row r="91" spans="13:21">
      <c r="U91" s="20"/>
    </row>
    <row r="92" spans="13:21">
      <c r="U92" s="20"/>
    </row>
    <row r="93" spans="13:21">
      <c r="U93" s="20"/>
    </row>
  </sheetData>
  <mergeCells count="4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5:B25"/>
    <mergeCell ref="D25:E25"/>
    <mergeCell ref="A22:B22"/>
    <mergeCell ref="D22:E22"/>
    <mergeCell ref="A23:B23"/>
    <mergeCell ref="D23:E23"/>
    <mergeCell ref="A24:B24"/>
    <mergeCell ref="D24:E2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50"/>
    <pageSetUpPr fitToPage="1"/>
  </sheetPr>
  <dimension ref="A1:AL51"/>
  <sheetViews>
    <sheetView rightToLeft="1" topLeftCell="I5" workbookViewId="0">
      <selection activeCell="AL31" sqref="AL3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8.42578125" bestFit="1" customWidth="1"/>
    <col min="21" max="21" width="1.28515625" customWidth="1"/>
    <col min="22" max="22" width="13" customWidth="1"/>
    <col min="23" max="23" width="1.28515625" customWidth="1"/>
    <col min="24" max="24" width="17.7109375" bestFit="1" customWidth="1"/>
    <col min="25" max="25" width="1.28515625" customWidth="1"/>
    <col min="26" max="26" width="13" customWidth="1"/>
    <col min="27" max="27" width="1.28515625" customWidth="1"/>
    <col min="28" max="28" width="1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1.28515625" customWidth="1"/>
    <col min="36" max="36" width="18.57031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4.45" customHeight="1"/>
    <row r="5" spans="1:38" ht="14.45" customHeight="1">
      <c r="A5" s="1" t="s">
        <v>49</v>
      </c>
      <c r="B5" s="48" t="s">
        <v>50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38" ht="14.45" customHeight="1">
      <c r="A6" s="44" t="s">
        <v>51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 t="s">
        <v>7</v>
      </c>
      <c r="Q6" s="44"/>
      <c r="R6" s="44"/>
      <c r="S6" s="44"/>
      <c r="T6" s="44"/>
      <c r="V6" s="44" t="s">
        <v>8</v>
      </c>
      <c r="W6" s="44"/>
      <c r="X6" s="44"/>
      <c r="Y6" s="44"/>
      <c r="Z6" s="44"/>
      <c r="AA6" s="44"/>
      <c r="AB6" s="44"/>
      <c r="AD6" s="44" t="s">
        <v>9</v>
      </c>
      <c r="AE6" s="44"/>
      <c r="AF6" s="44"/>
      <c r="AG6" s="44"/>
      <c r="AH6" s="44"/>
      <c r="AI6" s="44"/>
      <c r="AJ6" s="44"/>
      <c r="AK6" s="44"/>
      <c r="AL6" s="4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7" t="s">
        <v>10</v>
      </c>
      <c r="W7" s="47"/>
      <c r="X7" s="47"/>
      <c r="Y7" s="3"/>
      <c r="Z7" s="47" t="s">
        <v>11</v>
      </c>
      <c r="AA7" s="47"/>
      <c r="AB7" s="4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4" t="s">
        <v>52</v>
      </c>
      <c r="B8" s="44"/>
      <c r="D8" s="2" t="s">
        <v>53</v>
      </c>
      <c r="F8" s="2" t="s">
        <v>54</v>
      </c>
      <c r="H8" s="2" t="s">
        <v>55</v>
      </c>
      <c r="J8" s="2" t="s">
        <v>56</v>
      </c>
      <c r="L8" s="2" t="s">
        <v>57</v>
      </c>
      <c r="N8" s="2" t="s">
        <v>25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45" t="s">
        <v>58</v>
      </c>
      <c r="B9" s="45"/>
      <c r="D9" s="5" t="s">
        <v>59</v>
      </c>
      <c r="F9" s="5" t="s">
        <v>59</v>
      </c>
      <c r="H9" s="5" t="s">
        <v>60</v>
      </c>
      <c r="J9" s="5" t="s">
        <v>61</v>
      </c>
      <c r="L9" s="7">
        <v>2</v>
      </c>
      <c r="N9" s="7">
        <v>2</v>
      </c>
      <c r="P9" s="6">
        <v>900000</v>
      </c>
      <c r="R9" s="6">
        <v>859520000000</v>
      </c>
      <c r="T9" s="6">
        <v>811262332046</v>
      </c>
      <c r="V9" s="6">
        <v>0</v>
      </c>
      <c r="X9" s="6">
        <v>0</v>
      </c>
      <c r="Z9" s="6">
        <v>0</v>
      </c>
      <c r="AB9" s="52">
        <v>0</v>
      </c>
      <c r="AD9" s="6">
        <v>900000</v>
      </c>
      <c r="AF9" s="6">
        <v>1101914</v>
      </c>
      <c r="AH9" s="6">
        <v>859520000000</v>
      </c>
      <c r="AJ9" s="6">
        <v>991542850278</v>
      </c>
      <c r="AL9" s="7">
        <f>AJ9/درآمد!$M$7*100</f>
        <v>2.9726052193235892</v>
      </c>
    </row>
    <row r="10" spans="1:38" ht="21.75" customHeight="1">
      <c r="A10" s="39" t="s">
        <v>62</v>
      </c>
      <c r="B10" s="39"/>
      <c r="D10" s="8" t="s">
        <v>59</v>
      </c>
      <c r="F10" s="8" t="s">
        <v>59</v>
      </c>
      <c r="H10" s="8" t="s">
        <v>63</v>
      </c>
      <c r="J10" s="8" t="s">
        <v>64</v>
      </c>
      <c r="L10" s="10">
        <v>0</v>
      </c>
      <c r="N10" s="10">
        <v>0</v>
      </c>
      <c r="P10" s="9">
        <v>90000</v>
      </c>
      <c r="R10" s="9">
        <v>51129265500</v>
      </c>
      <c r="T10" s="9">
        <v>65508124500</v>
      </c>
      <c r="V10" s="9">
        <v>0</v>
      </c>
      <c r="X10" s="9">
        <v>0</v>
      </c>
      <c r="Z10" s="9">
        <v>0</v>
      </c>
      <c r="AB10" s="53">
        <v>0</v>
      </c>
      <c r="AD10" s="9">
        <v>90000</v>
      </c>
      <c r="AF10" s="9">
        <v>747490</v>
      </c>
      <c r="AH10" s="9">
        <v>51129265500</v>
      </c>
      <c r="AJ10" s="9">
        <v>67261906569</v>
      </c>
      <c r="AL10" s="10">
        <f>AJ10/درآمد!$M$7*100</f>
        <v>0.20164846579510581</v>
      </c>
    </row>
    <row r="11" spans="1:38" ht="21.75" customHeight="1">
      <c r="A11" s="39" t="s">
        <v>65</v>
      </c>
      <c r="B11" s="39"/>
      <c r="D11" s="8" t="s">
        <v>59</v>
      </c>
      <c r="F11" s="8" t="s">
        <v>59</v>
      </c>
      <c r="H11" s="8" t="s">
        <v>66</v>
      </c>
      <c r="J11" s="8" t="s">
        <v>67</v>
      </c>
      <c r="L11" s="10">
        <v>0</v>
      </c>
      <c r="N11" s="10">
        <v>0</v>
      </c>
      <c r="P11" s="9">
        <v>119500</v>
      </c>
      <c r="R11" s="9">
        <v>64362413560</v>
      </c>
      <c r="T11" s="9">
        <v>95965003190</v>
      </c>
      <c r="V11" s="9">
        <v>0</v>
      </c>
      <c r="X11" s="9">
        <v>0</v>
      </c>
      <c r="Z11" s="9">
        <v>0</v>
      </c>
      <c r="AB11" s="53">
        <v>0</v>
      </c>
      <c r="AD11" s="9">
        <v>119500</v>
      </c>
      <c r="AF11" s="9">
        <v>828860</v>
      </c>
      <c r="AH11" s="9">
        <v>64362413560</v>
      </c>
      <c r="AJ11" s="9">
        <v>99030817410</v>
      </c>
      <c r="AL11" s="10">
        <f>AJ11/درآمد!$M$7*100</f>
        <v>0.29689037102563126</v>
      </c>
    </row>
    <row r="12" spans="1:38" ht="21.75" customHeight="1">
      <c r="A12" s="39" t="s">
        <v>68</v>
      </c>
      <c r="B12" s="39"/>
      <c r="D12" s="8" t="s">
        <v>59</v>
      </c>
      <c r="F12" s="8" t="s">
        <v>59</v>
      </c>
      <c r="H12" s="8" t="s">
        <v>69</v>
      </c>
      <c r="J12" s="8" t="s">
        <v>70</v>
      </c>
      <c r="L12" s="10">
        <v>0</v>
      </c>
      <c r="N12" s="10">
        <v>0</v>
      </c>
      <c r="P12" s="9">
        <v>71763</v>
      </c>
      <c r="R12" s="9">
        <v>43734262076</v>
      </c>
      <c r="T12" s="9">
        <v>67337368389</v>
      </c>
      <c r="V12" s="9">
        <v>0</v>
      </c>
      <c r="X12" s="9">
        <v>0</v>
      </c>
      <c r="Z12" s="9">
        <v>0</v>
      </c>
      <c r="AB12" s="53">
        <v>0</v>
      </c>
      <c r="AD12" s="9">
        <v>71763</v>
      </c>
      <c r="AF12" s="9">
        <v>962200</v>
      </c>
      <c r="AH12" s="9">
        <v>43734262076</v>
      </c>
      <c r="AJ12" s="9">
        <v>69037843222</v>
      </c>
      <c r="AL12" s="10">
        <f>AJ12/درآمد!$M$7*100</f>
        <v>0.20697265179716889</v>
      </c>
    </row>
    <row r="13" spans="1:38" ht="21.75" customHeight="1">
      <c r="A13" s="39" t="s">
        <v>71</v>
      </c>
      <c r="B13" s="39"/>
      <c r="D13" s="8" t="s">
        <v>59</v>
      </c>
      <c r="F13" s="8" t="s">
        <v>59</v>
      </c>
      <c r="H13" s="8" t="s">
        <v>72</v>
      </c>
      <c r="J13" s="8" t="s">
        <v>73</v>
      </c>
      <c r="L13" s="10">
        <v>0</v>
      </c>
      <c r="N13" s="10">
        <v>0</v>
      </c>
      <c r="P13" s="9">
        <v>51903</v>
      </c>
      <c r="R13" s="9">
        <v>34756093648</v>
      </c>
      <c r="T13" s="9">
        <v>51320168383</v>
      </c>
      <c r="V13" s="9">
        <v>0</v>
      </c>
      <c r="X13" s="9">
        <v>0</v>
      </c>
      <c r="Z13" s="9">
        <v>51903</v>
      </c>
      <c r="AB13" s="53">
        <v>51903000000</v>
      </c>
      <c r="AD13" s="9">
        <v>0</v>
      </c>
      <c r="AF13" s="9">
        <v>0</v>
      </c>
      <c r="AH13" s="9">
        <v>0</v>
      </c>
      <c r="AJ13" s="9">
        <v>0</v>
      </c>
      <c r="AL13" s="10">
        <f>AJ13/درآمد!$M$7*100</f>
        <v>0</v>
      </c>
    </row>
    <row r="14" spans="1:38" ht="21.75" customHeight="1">
      <c r="A14" s="39" t="s">
        <v>74</v>
      </c>
      <c r="B14" s="39"/>
      <c r="D14" s="8" t="s">
        <v>59</v>
      </c>
      <c r="F14" s="8" t="s">
        <v>59</v>
      </c>
      <c r="H14" s="8" t="s">
        <v>75</v>
      </c>
      <c r="J14" s="8" t="s">
        <v>76</v>
      </c>
      <c r="L14" s="10">
        <v>0</v>
      </c>
      <c r="N14" s="10">
        <v>0</v>
      </c>
      <c r="P14" s="9">
        <v>28400</v>
      </c>
      <c r="R14" s="9">
        <v>17663726940</v>
      </c>
      <c r="T14" s="9">
        <v>27728141363</v>
      </c>
      <c r="V14" s="9">
        <v>0</v>
      </c>
      <c r="X14" s="9">
        <v>0</v>
      </c>
      <c r="Z14" s="9">
        <v>28400</v>
      </c>
      <c r="AB14" s="53">
        <v>28400000000</v>
      </c>
      <c r="AD14" s="9">
        <v>0</v>
      </c>
      <c r="AF14" s="9">
        <v>0</v>
      </c>
      <c r="AH14" s="9">
        <v>0</v>
      </c>
      <c r="AJ14" s="9">
        <v>0</v>
      </c>
      <c r="AL14" s="10">
        <f>AJ14/درآمد!$M$7*100</f>
        <v>0</v>
      </c>
    </row>
    <row r="15" spans="1:38" ht="21.75" customHeight="1">
      <c r="A15" s="39" t="s">
        <v>77</v>
      </c>
      <c r="B15" s="39"/>
      <c r="D15" s="8" t="s">
        <v>59</v>
      </c>
      <c r="F15" s="8" t="s">
        <v>59</v>
      </c>
      <c r="H15" s="8" t="s">
        <v>78</v>
      </c>
      <c r="J15" s="8" t="s">
        <v>79</v>
      </c>
      <c r="L15" s="10">
        <v>18</v>
      </c>
      <c r="N15" s="10">
        <v>18</v>
      </c>
      <c r="P15" s="9">
        <v>117794</v>
      </c>
      <c r="R15" s="9">
        <v>117812850162</v>
      </c>
      <c r="T15" s="9">
        <v>117772649837</v>
      </c>
      <c r="V15" s="9">
        <v>0</v>
      </c>
      <c r="X15" s="9">
        <v>0</v>
      </c>
      <c r="Z15" s="9">
        <v>0</v>
      </c>
      <c r="AB15" s="53">
        <v>0</v>
      </c>
      <c r="AD15" s="9">
        <v>117794</v>
      </c>
      <c r="AF15" s="9">
        <v>1000000</v>
      </c>
      <c r="AH15" s="9">
        <v>117812850162</v>
      </c>
      <c r="AJ15" s="9">
        <v>117772649837</v>
      </c>
      <c r="AL15" s="10">
        <f>AJ15/درآمد!$M$7*100</f>
        <v>0.35307762392808345</v>
      </c>
    </row>
    <row r="16" spans="1:38" ht="21.75" customHeight="1">
      <c r="A16" s="39" t="s">
        <v>80</v>
      </c>
      <c r="B16" s="39"/>
      <c r="D16" s="8" t="s">
        <v>59</v>
      </c>
      <c r="F16" s="8" t="s">
        <v>59</v>
      </c>
      <c r="H16" s="8" t="s">
        <v>81</v>
      </c>
      <c r="J16" s="8" t="s">
        <v>82</v>
      </c>
      <c r="L16" s="10">
        <v>23</v>
      </c>
      <c r="N16" s="10">
        <v>23</v>
      </c>
      <c r="P16" s="9">
        <v>500000</v>
      </c>
      <c r="R16" s="9">
        <v>488486096093</v>
      </c>
      <c r="T16" s="9">
        <v>497520308096</v>
      </c>
      <c r="V16" s="9">
        <v>0</v>
      </c>
      <c r="X16" s="9">
        <v>0</v>
      </c>
      <c r="Z16" s="9">
        <v>0</v>
      </c>
      <c r="AB16" s="53">
        <v>0</v>
      </c>
      <c r="AD16" s="9">
        <v>500000</v>
      </c>
      <c r="AF16" s="9">
        <v>1100000</v>
      </c>
      <c r="AH16" s="9">
        <v>488486096093</v>
      </c>
      <c r="AJ16" s="9">
        <v>549900312500</v>
      </c>
      <c r="AL16" s="10">
        <f>AJ16/درآمد!$M$7*100</f>
        <v>1.6485788169284543</v>
      </c>
    </row>
    <row r="17" spans="1:38" ht="21.75" customHeight="1">
      <c r="A17" s="39" t="s">
        <v>83</v>
      </c>
      <c r="B17" s="39"/>
      <c r="D17" s="8" t="s">
        <v>59</v>
      </c>
      <c r="F17" s="8" t="s">
        <v>59</v>
      </c>
      <c r="H17" s="8" t="s">
        <v>84</v>
      </c>
      <c r="J17" s="8" t="s">
        <v>85</v>
      </c>
      <c r="L17" s="10">
        <v>23</v>
      </c>
      <c r="N17" s="10">
        <v>23</v>
      </c>
      <c r="P17" s="9">
        <v>400000</v>
      </c>
      <c r="R17" s="9">
        <v>400020000000</v>
      </c>
      <c r="T17" s="9">
        <v>399927500000</v>
      </c>
      <c r="V17" s="9">
        <v>0</v>
      </c>
      <c r="X17" s="9">
        <v>0</v>
      </c>
      <c r="Z17" s="9">
        <v>0</v>
      </c>
      <c r="AB17" s="53">
        <v>0</v>
      </c>
      <c r="AD17" s="9">
        <v>400000</v>
      </c>
      <c r="AF17" s="9">
        <v>1028033</v>
      </c>
      <c r="AH17" s="9">
        <v>400020000000</v>
      </c>
      <c r="AJ17" s="9">
        <v>411138667607</v>
      </c>
      <c r="AL17" s="10">
        <f>AJ17/درآمد!$M$7*100</f>
        <v>1.2325770377464353</v>
      </c>
    </row>
    <row r="18" spans="1:38" ht="21.75" customHeight="1">
      <c r="A18" s="39" t="s">
        <v>86</v>
      </c>
      <c r="B18" s="39"/>
      <c r="D18" s="8" t="s">
        <v>59</v>
      </c>
      <c r="F18" s="8" t="s">
        <v>59</v>
      </c>
      <c r="H18" s="8" t="s">
        <v>87</v>
      </c>
      <c r="J18" s="8" t="s">
        <v>88</v>
      </c>
      <c r="L18" s="10">
        <v>18</v>
      </c>
      <c r="N18" s="10">
        <v>18</v>
      </c>
      <c r="P18" s="9">
        <v>178727</v>
      </c>
      <c r="R18" s="9">
        <v>178756894268</v>
      </c>
      <c r="T18" s="9">
        <v>178694605731</v>
      </c>
      <c r="V18" s="9">
        <v>0</v>
      </c>
      <c r="X18" s="9">
        <v>0</v>
      </c>
      <c r="Z18" s="9">
        <v>0</v>
      </c>
      <c r="AB18" s="53">
        <v>0</v>
      </c>
      <c r="AD18" s="9">
        <v>178727</v>
      </c>
      <c r="AF18" s="9">
        <v>1000000</v>
      </c>
      <c r="AH18" s="9">
        <v>178756894268</v>
      </c>
      <c r="AJ18" s="9">
        <v>178694605731</v>
      </c>
      <c r="AL18" s="10">
        <f>AJ18/درآمد!$M$7*100</f>
        <v>0.53571917493229027</v>
      </c>
    </row>
    <row r="19" spans="1:38" ht="21.75" customHeight="1">
      <c r="A19" s="39" t="s">
        <v>89</v>
      </c>
      <c r="B19" s="39"/>
      <c r="D19" s="8" t="s">
        <v>59</v>
      </c>
      <c r="F19" s="8" t="s">
        <v>59</v>
      </c>
      <c r="H19" s="8" t="s">
        <v>90</v>
      </c>
      <c r="J19" s="8" t="s">
        <v>91</v>
      </c>
      <c r="L19" s="10">
        <v>23</v>
      </c>
      <c r="N19" s="10">
        <v>23</v>
      </c>
      <c r="P19" s="9">
        <v>300000</v>
      </c>
      <c r="R19" s="9">
        <v>300000000000</v>
      </c>
      <c r="T19" s="9">
        <v>299945625000</v>
      </c>
      <c r="V19" s="9">
        <v>0</v>
      </c>
      <c r="X19" s="9">
        <v>0</v>
      </c>
      <c r="Z19" s="9">
        <v>0</v>
      </c>
      <c r="AB19" s="53">
        <v>0</v>
      </c>
      <c r="AD19" s="9">
        <v>300000</v>
      </c>
      <c r="AF19" s="9">
        <v>1000000</v>
      </c>
      <c r="AH19" s="9">
        <v>300000000000</v>
      </c>
      <c r="AJ19" s="9">
        <v>299945625000</v>
      </c>
      <c r="AL19" s="10">
        <f>AJ19/درآمد!$M$7*100</f>
        <v>0.89922480923370229</v>
      </c>
    </row>
    <row r="20" spans="1:38" ht="21.75" customHeight="1">
      <c r="A20" s="39" t="s">
        <v>92</v>
      </c>
      <c r="B20" s="39"/>
      <c r="D20" s="8" t="s">
        <v>59</v>
      </c>
      <c r="F20" s="8" t="s">
        <v>59</v>
      </c>
      <c r="H20" s="8" t="s">
        <v>93</v>
      </c>
      <c r="J20" s="8" t="s">
        <v>94</v>
      </c>
      <c r="L20" s="10">
        <v>23</v>
      </c>
      <c r="N20" s="10">
        <v>23</v>
      </c>
      <c r="P20" s="9">
        <v>2107459</v>
      </c>
      <c r="R20" s="9">
        <v>1999999665590</v>
      </c>
      <c r="T20" s="9">
        <v>1980736684753</v>
      </c>
      <c r="V20" s="9">
        <v>0</v>
      </c>
      <c r="X20" s="9">
        <v>0</v>
      </c>
      <c r="Z20" s="9">
        <v>0</v>
      </c>
      <c r="AB20" s="53">
        <v>0</v>
      </c>
      <c r="AD20" s="9">
        <v>2107459</v>
      </c>
      <c r="AF20" s="9">
        <v>937200</v>
      </c>
      <c r="AH20" s="9">
        <v>1999999665590</v>
      </c>
      <c r="AJ20" s="9">
        <v>1974752586008</v>
      </c>
      <c r="AL20" s="10">
        <f>AJ20/درآمد!$M$7*100</f>
        <v>5.9202280994657093</v>
      </c>
    </row>
    <row r="21" spans="1:38" ht="21.75" customHeight="1">
      <c r="A21" s="39" t="s">
        <v>95</v>
      </c>
      <c r="B21" s="39"/>
      <c r="D21" s="8" t="s">
        <v>59</v>
      </c>
      <c r="F21" s="8" t="s">
        <v>59</v>
      </c>
      <c r="H21" s="8" t="s">
        <v>96</v>
      </c>
      <c r="J21" s="8" t="s">
        <v>97</v>
      </c>
      <c r="L21" s="10">
        <v>23</v>
      </c>
      <c r="N21" s="10">
        <v>23</v>
      </c>
      <c r="P21" s="9">
        <v>527966</v>
      </c>
      <c r="R21" s="9">
        <v>499999640980</v>
      </c>
      <c r="T21" s="9">
        <v>508866975140</v>
      </c>
      <c r="V21" s="9">
        <v>0</v>
      </c>
      <c r="X21" s="9">
        <v>0</v>
      </c>
      <c r="Z21" s="9">
        <v>0</v>
      </c>
      <c r="AB21" s="53">
        <v>0</v>
      </c>
      <c r="AD21" s="9">
        <v>527966</v>
      </c>
      <c r="AF21" s="9">
        <v>949400</v>
      </c>
      <c r="AH21" s="9">
        <v>499999640980</v>
      </c>
      <c r="AJ21" s="9">
        <v>501160068670</v>
      </c>
      <c r="AL21" s="10">
        <f>AJ21/درآمد!$M$7*100</f>
        <v>1.5024575442476613</v>
      </c>
    </row>
    <row r="22" spans="1:38" ht="21.75" customHeight="1">
      <c r="A22" s="39" t="s">
        <v>98</v>
      </c>
      <c r="B22" s="39"/>
      <c r="D22" s="8" t="s">
        <v>59</v>
      </c>
      <c r="F22" s="8" t="s">
        <v>59</v>
      </c>
      <c r="H22" s="8" t="s">
        <v>99</v>
      </c>
      <c r="J22" s="8" t="s">
        <v>100</v>
      </c>
      <c r="L22" s="10">
        <v>23</v>
      </c>
      <c r="N22" s="10">
        <v>23</v>
      </c>
      <c r="P22" s="9">
        <v>1053200</v>
      </c>
      <c r="R22" s="9">
        <v>1000118720000</v>
      </c>
      <c r="T22" s="9">
        <v>994251199301</v>
      </c>
      <c r="V22" s="9">
        <v>0</v>
      </c>
      <c r="X22" s="9">
        <v>0</v>
      </c>
      <c r="Z22" s="9">
        <v>0</v>
      </c>
      <c r="AB22" s="53">
        <v>0</v>
      </c>
      <c r="AD22" s="9">
        <v>1053200</v>
      </c>
      <c r="AF22" s="9">
        <v>877590</v>
      </c>
      <c r="AH22" s="9">
        <v>1000118720000</v>
      </c>
      <c r="AJ22" s="9">
        <v>924110262650</v>
      </c>
      <c r="AL22" s="10">
        <f>AJ22/درآمد!$M$7*100</f>
        <v>2.7704450586413882</v>
      </c>
    </row>
    <row r="23" spans="1:38" ht="21.75" customHeight="1">
      <c r="A23" s="39" t="s">
        <v>101</v>
      </c>
      <c r="B23" s="39"/>
      <c r="D23" s="8" t="s">
        <v>59</v>
      </c>
      <c r="F23" s="8" t="s">
        <v>59</v>
      </c>
      <c r="H23" s="8" t="s">
        <v>102</v>
      </c>
      <c r="J23" s="8" t="s">
        <v>103</v>
      </c>
      <c r="L23" s="10">
        <v>23</v>
      </c>
      <c r="N23" s="10">
        <v>23</v>
      </c>
      <c r="P23" s="9">
        <v>1700000</v>
      </c>
      <c r="R23" s="9">
        <v>1469690000000</v>
      </c>
      <c r="T23" s="9">
        <v>1574424583812</v>
      </c>
      <c r="V23" s="9">
        <v>0</v>
      </c>
      <c r="X23" s="9">
        <v>0</v>
      </c>
      <c r="Z23" s="9">
        <v>0</v>
      </c>
      <c r="AB23" s="53">
        <v>0</v>
      </c>
      <c r="AD23" s="9">
        <v>1700000</v>
      </c>
      <c r="AF23" s="9">
        <v>879990</v>
      </c>
      <c r="AH23" s="9">
        <v>1469690000000</v>
      </c>
      <c r="AJ23" s="9">
        <v>1495711853081</v>
      </c>
      <c r="AL23" s="10">
        <f>AJ23/درآمد!$M$7*100</f>
        <v>4.4840834259721225</v>
      </c>
    </row>
    <row r="24" spans="1:38" ht="21.75" customHeight="1">
      <c r="A24" s="39" t="s">
        <v>104</v>
      </c>
      <c r="B24" s="39"/>
      <c r="D24" s="8" t="s">
        <v>59</v>
      </c>
      <c r="F24" s="8" t="s">
        <v>59</v>
      </c>
      <c r="H24" s="8" t="s">
        <v>105</v>
      </c>
      <c r="J24" s="8" t="s">
        <v>106</v>
      </c>
      <c r="L24" s="10">
        <v>23</v>
      </c>
      <c r="N24" s="10">
        <v>23</v>
      </c>
      <c r="P24" s="9">
        <v>1470000</v>
      </c>
      <c r="R24" s="9">
        <v>1267376223400</v>
      </c>
      <c r="T24" s="9">
        <v>1360385385450</v>
      </c>
      <c r="V24" s="9">
        <v>0</v>
      </c>
      <c r="X24" s="9">
        <v>0</v>
      </c>
      <c r="Z24" s="9">
        <v>0</v>
      </c>
      <c r="AB24" s="53">
        <v>0</v>
      </c>
      <c r="AD24" s="9">
        <v>1470000</v>
      </c>
      <c r="AF24" s="9">
        <v>925600</v>
      </c>
      <c r="AH24" s="9">
        <v>1267376223400</v>
      </c>
      <c r="AJ24" s="9">
        <v>1360385385450</v>
      </c>
      <c r="AL24" s="10">
        <f>AJ24/درآمد!$M$7*100</f>
        <v>4.0783801687909031</v>
      </c>
    </row>
    <row r="25" spans="1:38" ht="21.75" customHeight="1">
      <c r="A25" s="39" t="s">
        <v>107</v>
      </c>
      <c r="B25" s="39"/>
      <c r="D25" s="8" t="s">
        <v>59</v>
      </c>
      <c r="F25" s="8" t="s">
        <v>59</v>
      </c>
      <c r="H25" s="8" t="s">
        <v>108</v>
      </c>
      <c r="J25" s="8" t="s">
        <v>109</v>
      </c>
      <c r="L25" s="10">
        <v>23</v>
      </c>
      <c r="N25" s="10">
        <v>23</v>
      </c>
      <c r="P25" s="9">
        <v>275000</v>
      </c>
      <c r="R25" s="9">
        <v>252235326350</v>
      </c>
      <c r="T25" s="9">
        <v>256349778179</v>
      </c>
      <c r="V25" s="9">
        <v>0</v>
      </c>
      <c r="X25" s="9">
        <v>0</v>
      </c>
      <c r="Z25" s="9">
        <v>0</v>
      </c>
      <c r="AB25" s="53">
        <v>0</v>
      </c>
      <c r="AD25" s="9">
        <v>275000</v>
      </c>
      <c r="AF25" s="9">
        <v>931580</v>
      </c>
      <c r="AH25" s="9">
        <v>252235326350</v>
      </c>
      <c r="AJ25" s="9">
        <v>256138066559</v>
      </c>
      <c r="AL25" s="10">
        <f>AJ25/درآمد!$M$7*100</f>
        <v>0.76789152713598052</v>
      </c>
    </row>
    <row r="26" spans="1:38" ht="21.75" customHeight="1">
      <c r="A26" s="39" t="s">
        <v>110</v>
      </c>
      <c r="B26" s="39"/>
      <c r="D26" s="8" t="s">
        <v>59</v>
      </c>
      <c r="F26" s="8" t="s">
        <v>59</v>
      </c>
      <c r="H26" s="8" t="s">
        <v>111</v>
      </c>
      <c r="J26" s="8" t="s">
        <v>112</v>
      </c>
      <c r="L26" s="10">
        <v>23</v>
      </c>
      <c r="N26" s="10">
        <v>23</v>
      </c>
      <c r="P26" s="9">
        <v>761000</v>
      </c>
      <c r="R26" s="9">
        <v>720195180000</v>
      </c>
      <c r="T26" s="9">
        <v>657056134986</v>
      </c>
      <c r="V26" s="9">
        <v>0</v>
      </c>
      <c r="X26" s="9">
        <v>0</v>
      </c>
      <c r="Z26" s="9">
        <v>0</v>
      </c>
      <c r="AB26" s="53">
        <v>0</v>
      </c>
      <c r="AD26" s="9">
        <v>761000</v>
      </c>
      <c r="AF26" s="9">
        <v>868749</v>
      </c>
      <c r="AH26" s="9">
        <v>720195180000</v>
      </c>
      <c r="AJ26" s="9">
        <v>660998161364</v>
      </c>
      <c r="AL26" s="10">
        <f>AJ26/درآمد!$M$7*100</f>
        <v>1.9816456584634996</v>
      </c>
    </row>
    <row r="27" spans="1:38" ht="21.75" customHeight="1">
      <c r="A27" s="39" t="s">
        <v>113</v>
      </c>
      <c r="B27" s="39"/>
      <c r="D27" s="8" t="s">
        <v>59</v>
      </c>
      <c r="F27" s="8" t="s">
        <v>59</v>
      </c>
      <c r="H27" s="8" t="s">
        <v>114</v>
      </c>
      <c r="J27" s="8" t="s">
        <v>115</v>
      </c>
      <c r="L27" s="10">
        <v>23</v>
      </c>
      <c r="N27" s="10">
        <v>23</v>
      </c>
      <c r="P27" s="9">
        <v>800000</v>
      </c>
      <c r="R27" s="9">
        <v>740164838443</v>
      </c>
      <c r="T27" s="9">
        <v>700273052500</v>
      </c>
      <c r="V27" s="9">
        <v>0</v>
      </c>
      <c r="X27" s="9">
        <v>0</v>
      </c>
      <c r="Z27" s="9">
        <v>0</v>
      </c>
      <c r="AB27" s="53">
        <v>0</v>
      </c>
      <c r="AD27" s="9">
        <v>800000</v>
      </c>
      <c r="AF27" s="9">
        <v>1017698</v>
      </c>
      <c r="AH27" s="9">
        <v>740164838443</v>
      </c>
      <c r="AJ27" s="9">
        <v>814010833790</v>
      </c>
      <c r="AL27" s="10">
        <f>AJ27/درآمد!$M$7*100</f>
        <v>2.4403714397533878</v>
      </c>
    </row>
    <row r="28" spans="1:38" ht="21.75" customHeight="1">
      <c r="A28" s="39" t="s">
        <v>116</v>
      </c>
      <c r="B28" s="39"/>
      <c r="D28" s="8" t="s">
        <v>59</v>
      </c>
      <c r="F28" s="8" t="s">
        <v>59</v>
      </c>
      <c r="H28" s="8" t="s">
        <v>117</v>
      </c>
      <c r="J28" s="8" t="s">
        <v>118</v>
      </c>
      <c r="L28" s="10">
        <v>23</v>
      </c>
      <c r="N28" s="10">
        <v>23</v>
      </c>
      <c r="P28" s="9">
        <v>0</v>
      </c>
      <c r="R28" s="9">
        <v>0</v>
      </c>
      <c r="T28" s="9">
        <v>0</v>
      </c>
      <c r="V28" s="9">
        <v>2197155</v>
      </c>
      <c r="X28" s="9">
        <v>2089999750650</v>
      </c>
      <c r="Z28" s="9">
        <v>0</v>
      </c>
      <c r="AB28" s="53">
        <v>0</v>
      </c>
      <c r="AD28" s="9">
        <v>2197155</v>
      </c>
      <c r="AF28" s="9">
        <v>852000</v>
      </c>
      <c r="AH28" s="9">
        <v>2089999750650</v>
      </c>
      <c r="AJ28" s="9">
        <v>1871636764339</v>
      </c>
      <c r="AL28" s="10">
        <f>AJ28/درآمد!$M$7*100</f>
        <v>5.6110910514781507</v>
      </c>
    </row>
    <row r="29" spans="1:38" ht="21.75" customHeight="1">
      <c r="A29" s="41" t="s">
        <v>119</v>
      </c>
      <c r="B29" s="41"/>
      <c r="D29" s="11" t="s">
        <v>120</v>
      </c>
      <c r="F29" s="11" t="s">
        <v>120</v>
      </c>
      <c r="H29" s="11" t="s">
        <v>121</v>
      </c>
      <c r="J29" s="11" t="s">
        <v>122</v>
      </c>
      <c r="L29" s="14">
        <v>20.5</v>
      </c>
      <c r="N29" s="14">
        <v>20.5</v>
      </c>
      <c r="P29" s="13">
        <v>2000000</v>
      </c>
      <c r="R29" s="13">
        <v>2000000000000</v>
      </c>
      <c r="T29" s="13">
        <v>2000000000000</v>
      </c>
      <c r="V29" s="13">
        <v>0</v>
      </c>
      <c r="X29" s="13">
        <v>0</v>
      </c>
      <c r="Z29" s="13">
        <v>0</v>
      </c>
      <c r="AB29" s="54">
        <v>0</v>
      </c>
      <c r="AD29" s="13">
        <v>2000000</v>
      </c>
      <c r="AF29" s="13">
        <v>1000000</v>
      </c>
      <c r="AH29" s="13">
        <v>2000000000000</v>
      </c>
      <c r="AJ29" s="13">
        <v>2000000000000</v>
      </c>
      <c r="AL29" s="14">
        <f>AJ29/درآمد!$M$7*100</f>
        <v>5.9959188218444748</v>
      </c>
    </row>
    <row r="30" spans="1:38" ht="21.75" customHeight="1">
      <c r="A30" s="43" t="s">
        <v>23</v>
      </c>
      <c r="B30" s="43"/>
      <c r="D30" s="16"/>
      <c r="F30" s="16"/>
      <c r="H30" s="16"/>
      <c r="J30" s="16"/>
      <c r="L30" s="16"/>
      <c r="N30" s="16"/>
      <c r="P30" s="16">
        <v>13452712</v>
      </c>
      <c r="R30" s="16">
        <v>12506021197010</v>
      </c>
      <c r="T30" s="16">
        <v>12645325620656</v>
      </c>
      <c r="V30" s="16">
        <v>2197155</v>
      </c>
      <c r="X30" s="16">
        <v>2089999750650</v>
      </c>
      <c r="Z30" s="16">
        <v>80303</v>
      </c>
      <c r="AB30" s="55">
        <v>80303000000</v>
      </c>
      <c r="AD30" s="16">
        <v>15569564</v>
      </c>
      <c r="AF30" s="16"/>
      <c r="AH30" s="16">
        <v>14543601127072</v>
      </c>
      <c r="AJ30" s="16">
        <v>14643229260065</v>
      </c>
      <c r="AL30" s="17">
        <f>SUM(AL9:AL29)</f>
        <v>43.899806966503739</v>
      </c>
    </row>
    <row r="31" spans="1:38">
      <c r="T31" s="20">
        <v>2000000000000</v>
      </c>
    </row>
    <row r="32" spans="1:38">
      <c r="T32" s="20">
        <v>139304423646</v>
      </c>
      <c r="X32" s="20">
        <v>2089999750650</v>
      </c>
      <c r="AJ32" s="20">
        <v>2000000000000</v>
      </c>
    </row>
    <row r="33" spans="20:36">
      <c r="T33" s="20">
        <v>10506021197010</v>
      </c>
      <c r="X33" s="20">
        <f>X30-X32</f>
        <v>0</v>
      </c>
      <c r="AB33" s="20">
        <v>52419820588</v>
      </c>
      <c r="AJ33" s="20">
        <v>99628132993</v>
      </c>
    </row>
    <row r="34" spans="20:36">
      <c r="T34" s="20">
        <f>T31+T32+T33</f>
        <v>12645325620656</v>
      </c>
      <c r="X34" s="20"/>
      <c r="AB34" s="20">
        <v>618209359245</v>
      </c>
      <c r="AJ34" s="20">
        <v>12543601127072</v>
      </c>
    </row>
    <row r="35" spans="20:36">
      <c r="T35" s="20">
        <f>T30-T34</f>
        <v>0</v>
      </c>
      <c r="AJ35" s="20">
        <f>AJ34+AJ33+AJ32</f>
        <v>14643229260065</v>
      </c>
    </row>
    <row r="36" spans="20:36">
      <c r="AB36" s="20">
        <f>AB30-AB33</f>
        <v>27883179412</v>
      </c>
      <c r="AJ36" s="20">
        <f>AJ30-AJ35</f>
        <v>0</v>
      </c>
    </row>
    <row r="49" spans="20:20">
      <c r="T49" s="20">
        <v>34756093648</v>
      </c>
    </row>
    <row r="50" spans="20:20">
      <c r="T50" s="20">
        <v>16764384002</v>
      </c>
    </row>
    <row r="51" spans="20:20">
      <c r="T51" s="20">
        <f>T49+T50</f>
        <v>51520477650</v>
      </c>
    </row>
  </sheetData>
  <mergeCells count="3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50"/>
    <pageSetUpPr fitToPage="1"/>
  </sheetPr>
  <dimension ref="A1:M14"/>
  <sheetViews>
    <sheetView rightToLeft="1" workbookViewId="0">
      <selection activeCell="C23" sqref="C2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>
      <c r="A4" s="48" t="s">
        <v>123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4.45" customHeight="1">
      <c r="A5" s="48" t="s">
        <v>124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/>
    <row r="7" spans="1:13" ht="14.45" customHeight="1">
      <c r="C7" s="44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63"/>
    </row>
    <row r="8" spans="1:13" ht="14.45" customHeight="1">
      <c r="A8" s="2" t="s">
        <v>125</v>
      </c>
      <c r="C8" s="4" t="s">
        <v>13</v>
      </c>
      <c r="D8" s="3"/>
      <c r="E8" s="4" t="s">
        <v>126</v>
      </c>
      <c r="F8" s="3"/>
      <c r="G8" s="4" t="s">
        <v>127</v>
      </c>
      <c r="H8" s="3"/>
      <c r="I8" s="4" t="s">
        <v>128</v>
      </c>
      <c r="J8" s="3"/>
      <c r="K8" s="4" t="s">
        <v>129</v>
      </c>
      <c r="L8" s="3"/>
      <c r="M8" s="82" t="s">
        <v>130</v>
      </c>
    </row>
    <row r="9" spans="1:13" ht="21.75" customHeight="1">
      <c r="A9" s="5" t="s">
        <v>83</v>
      </c>
      <c r="C9" s="6">
        <v>400000</v>
      </c>
      <c r="E9" s="6">
        <v>1000000</v>
      </c>
      <c r="G9" s="6">
        <v>1028033</v>
      </c>
      <c r="I9" s="7" t="s">
        <v>131</v>
      </c>
      <c r="K9" s="6">
        <v>411138667607</v>
      </c>
      <c r="M9" s="64" t="s">
        <v>271</v>
      </c>
    </row>
    <row r="10" spans="1:13" ht="21.75" customHeight="1">
      <c r="A10" s="8" t="s">
        <v>80</v>
      </c>
      <c r="C10" s="9">
        <v>500000</v>
      </c>
      <c r="E10" s="9">
        <v>1000000</v>
      </c>
      <c r="G10" s="9">
        <v>1100000</v>
      </c>
      <c r="I10" s="10" t="s">
        <v>132</v>
      </c>
      <c r="K10" s="9">
        <v>549900312500</v>
      </c>
      <c r="M10" s="64" t="s">
        <v>271</v>
      </c>
    </row>
    <row r="11" spans="1:13" ht="21.75" customHeight="1">
      <c r="A11" s="8" t="s">
        <v>58</v>
      </c>
      <c r="C11" s="9">
        <v>900000</v>
      </c>
      <c r="E11" s="9">
        <v>1001740</v>
      </c>
      <c r="G11" s="9">
        <v>1101914</v>
      </c>
      <c r="I11" s="10" t="s">
        <v>132</v>
      </c>
      <c r="K11" s="9">
        <v>991542850278</v>
      </c>
      <c r="M11" s="64" t="s">
        <v>271</v>
      </c>
    </row>
    <row r="12" spans="1:13" ht="21.75" customHeight="1">
      <c r="A12" s="8" t="s">
        <v>113</v>
      </c>
      <c r="C12" s="9">
        <v>800000</v>
      </c>
      <c r="E12" s="9">
        <v>925180</v>
      </c>
      <c r="G12" s="9">
        <v>1017698</v>
      </c>
      <c r="I12" s="10" t="s">
        <v>132</v>
      </c>
      <c r="K12" s="9">
        <v>814010833790</v>
      </c>
      <c r="M12" s="64" t="s">
        <v>271</v>
      </c>
    </row>
    <row r="13" spans="1:13" ht="21.75" customHeight="1">
      <c r="A13" s="11" t="s">
        <v>110</v>
      </c>
      <c r="C13" s="13">
        <v>761000</v>
      </c>
      <c r="E13" s="13">
        <v>880000</v>
      </c>
      <c r="G13" s="13">
        <v>868749</v>
      </c>
      <c r="I13" s="14" t="s">
        <v>133</v>
      </c>
      <c r="K13" s="13">
        <v>660998161364</v>
      </c>
      <c r="M13" s="64" t="s">
        <v>271</v>
      </c>
    </row>
    <row r="14" spans="1:13" ht="21.75" customHeight="1">
      <c r="A14" s="15" t="s">
        <v>23</v>
      </c>
      <c r="C14" s="16">
        <v>3361000</v>
      </c>
      <c r="E14" s="16"/>
      <c r="G14" s="16"/>
      <c r="I14" s="16"/>
      <c r="K14" s="16">
        <v>3427590825539</v>
      </c>
      <c r="M14" s="6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50"/>
    <pageSetUpPr fitToPage="1"/>
  </sheetPr>
  <dimension ref="A1:Q37"/>
  <sheetViews>
    <sheetView rightToLeft="1" topLeftCell="A16" workbookViewId="0">
      <selection activeCell="J29" sqref="J29"/>
    </sheetView>
  </sheetViews>
  <sheetFormatPr defaultRowHeight="12.75"/>
  <cols>
    <col min="1" max="1" width="2" customWidth="1"/>
    <col min="2" max="2" width="35" customWidth="1"/>
    <col min="3" max="3" width="1.28515625" customWidth="1"/>
    <col min="4" max="4" width="18.42578125" bestFit="1" customWidth="1"/>
    <col min="5" max="5" width="1.28515625" customWidth="1"/>
    <col min="6" max="6" width="18.7109375" bestFit="1" customWidth="1"/>
    <col min="7" max="7" width="1.28515625" customWidth="1"/>
    <col min="8" max="8" width="18.5703125" bestFit="1" customWidth="1"/>
    <col min="9" max="9" width="1.28515625" customWidth="1"/>
    <col min="10" max="10" width="18.7109375" bestFit="1" customWidth="1"/>
    <col min="11" max="11" width="1.28515625" customWidth="1"/>
    <col min="12" max="12" width="19.42578125" customWidth="1"/>
    <col min="13" max="13" width="0.28515625" customWidth="1"/>
    <col min="14" max="14" width="21.42578125" style="29" bestFit="1" customWidth="1"/>
    <col min="15" max="15" width="17.5703125" bestFit="1" customWidth="1"/>
    <col min="17" max="17" width="12.42578125" bestFit="1" customWidth="1"/>
  </cols>
  <sheetData>
    <row r="1" spans="1:17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7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7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7" ht="14.45" customHeight="1"/>
    <row r="5" spans="1:17" ht="14.45" customHeight="1">
      <c r="A5" s="1" t="s">
        <v>134</v>
      </c>
      <c r="B5" s="48" t="s">
        <v>135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7" ht="14.45" customHeight="1">
      <c r="D6" s="2" t="s">
        <v>7</v>
      </c>
      <c r="F6" s="44" t="s">
        <v>8</v>
      </c>
      <c r="G6" s="44"/>
      <c r="H6" s="44"/>
      <c r="J6" s="2" t="s">
        <v>9</v>
      </c>
    </row>
    <row r="7" spans="1:17" ht="14.45" customHeight="1">
      <c r="D7" s="3"/>
      <c r="F7" s="3"/>
      <c r="G7" s="3"/>
      <c r="H7" s="3"/>
      <c r="J7" s="3"/>
    </row>
    <row r="8" spans="1:17" ht="14.45" customHeight="1">
      <c r="A8" s="50" t="s">
        <v>136</v>
      </c>
      <c r="B8" s="50"/>
      <c r="D8" s="2" t="s">
        <v>137</v>
      </c>
      <c r="F8" s="2" t="s">
        <v>138</v>
      </c>
      <c r="H8" s="2" t="s">
        <v>139</v>
      </c>
      <c r="J8" s="2" t="s">
        <v>137</v>
      </c>
      <c r="L8" s="31" t="s">
        <v>18</v>
      </c>
    </row>
    <row r="9" spans="1:17" ht="21.75" customHeight="1">
      <c r="B9" s="9" t="s">
        <v>255</v>
      </c>
      <c r="C9" s="9"/>
      <c r="D9" s="9">
        <v>50000000</v>
      </c>
      <c r="E9" s="9"/>
      <c r="F9" s="9">
        <v>0</v>
      </c>
      <c r="G9" s="9"/>
      <c r="H9" s="9">
        <v>0</v>
      </c>
      <c r="I9" s="9"/>
      <c r="J9" s="9">
        <v>50000000</v>
      </c>
      <c r="L9" s="10">
        <f>J9/درآمد!$M$7*100</f>
        <v>1.4989797054611187E-4</v>
      </c>
      <c r="N9" s="21"/>
      <c r="O9" s="30"/>
    </row>
    <row r="10" spans="1:17" ht="21.75" customHeight="1">
      <c r="B10" s="9" t="s">
        <v>252</v>
      </c>
      <c r="C10" s="9"/>
      <c r="D10" s="9">
        <v>10000000</v>
      </c>
      <c r="E10" s="9"/>
      <c r="F10" s="9">
        <v>0</v>
      </c>
      <c r="G10" s="9"/>
      <c r="H10" s="9">
        <v>0</v>
      </c>
      <c r="I10" s="9"/>
      <c r="J10" s="9">
        <v>10000000</v>
      </c>
      <c r="L10" s="10">
        <f>J10/درآمد!$M$7*100</f>
        <v>2.9979594109222375E-5</v>
      </c>
      <c r="N10" s="21"/>
      <c r="O10" s="30"/>
    </row>
    <row r="11" spans="1:17" ht="21.75" customHeight="1">
      <c r="B11" s="9" t="s">
        <v>263</v>
      </c>
      <c r="C11" s="9"/>
      <c r="D11" s="9">
        <v>902360000000</v>
      </c>
      <c r="E11" s="9"/>
      <c r="F11" s="9">
        <v>4444530000000</v>
      </c>
      <c r="G11" s="9"/>
      <c r="H11" s="9">
        <v>481000000000</v>
      </c>
      <c r="I11" s="9"/>
      <c r="J11" s="9">
        <v>4865890000000</v>
      </c>
      <c r="L11" s="10">
        <f>J11/درآمد!$M$7*100</f>
        <v>14.587740718012407</v>
      </c>
      <c r="N11" s="21"/>
      <c r="O11" s="30"/>
      <c r="Q11" s="28"/>
    </row>
    <row r="12" spans="1:17" ht="21.75" customHeight="1">
      <c r="B12" s="9" t="s">
        <v>260</v>
      </c>
      <c r="C12" s="9"/>
      <c r="D12" s="9">
        <v>13000000000</v>
      </c>
      <c r="E12" s="9"/>
      <c r="F12" s="9">
        <v>0</v>
      </c>
      <c r="G12" s="9"/>
      <c r="H12" s="9">
        <v>0</v>
      </c>
      <c r="I12" s="9"/>
      <c r="J12" s="9">
        <v>13000000000</v>
      </c>
      <c r="L12" s="10">
        <f>J12/درآمد!$M$7*100</f>
        <v>3.8973472341989085E-2</v>
      </c>
      <c r="N12" s="21"/>
      <c r="O12" s="30"/>
    </row>
    <row r="13" spans="1:17" ht="21.75" customHeight="1">
      <c r="B13" s="9" t="s">
        <v>270</v>
      </c>
      <c r="C13" s="9"/>
      <c r="D13" s="9">
        <v>2820600000000</v>
      </c>
      <c r="E13" s="9"/>
      <c r="F13" s="9">
        <v>1839700000000</v>
      </c>
      <c r="G13" s="9"/>
      <c r="H13" s="9">
        <v>0</v>
      </c>
      <c r="I13" s="9"/>
      <c r="J13" s="9">
        <v>4660300000000</v>
      </c>
      <c r="L13" s="10">
        <f>J13/درآمد!$M$7*100</f>
        <v>13.971390242720902</v>
      </c>
      <c r="N13" s="21"/>
      <c r="O13" s="30"/>
    </row>
    <row r="14" spans="1:17" ht="21.75" customHeight="1">
      <c r="B14" s="9" t="s">
        <v>268</v>
      </c>
      <c r="C14" s="9"/>
      <c r="D14" s="9">
        <v>2615930000000</v>
      </c>
      <c r="E14" s="9"/>
      <c r="F14" s="9">
        <v>1593000000000</v>
      </c>
      <c r="G14" s="9"/>
      <c r="H14" s="9">
        <v>2615930000000</v>
      </c>
      <c r="I14" s="9"/>
      <c r="J14" s="9">
        <v>1593000000000</v>
      </c>
      <c r="L14" s="10">
        <f>J14/درآمد!$M$7*100</f>
        <v>4.7757493415991243</v>
      </c>
      <c r="N14" s="21"/>
      <c r="O14" s="30"/>
    </row>
    <row r="15" spans="1:17" ht="21.75" customHeight="1">
      <c r="B15" s="9" t="s">
        <v>267</v>
      </c>
      <c r="C15" s="9"/>
      <c r="D15" s="9">
        <v>2500000000000</v>
      </c>
      <c r="E15" s="9"/>
      <c r="F15" s="9">
        <v>0</v>
      </c>
      <c r="G15" s="9"/>
      <c r="H15" s="9">
        <v>2500000000000</v>
      </c>
      <c r="I15" s="9"/>
      <c r="J15" s="9">
        <v>0</v>
      </c>
      <c r="L15" s="10">
        <f>J15/درآمد!$M$7*100</f>
        <v>0</v>
      </c>
      <c r="N15" s="21"/>
      <c r="O15" s="30"/>
    </row>
    <row r="16" spans="1:17" ht="21.75" customHeight="1">
      <c r="B16" s="9" t="s">
        <v>269</v>
      </c>
      <c r="C16" s="9"/>
      <c r="D16" s="9">
        <v>3987920000000</v>
      </c>
      <c r="E16" s="9"/>
      <c r="F16" s="9">
        <v>5673460000000</v>
      </c>
      <c r="G16" s="9"/>
      <c r="H16" s="9">
        <v>3987920000000</v>
      </c>
      <c r="I16" s="9"/>
      <c r="J16" s="9">
        <v>5673460000000</v>
      </c>
      <c r="L16" s="10">
        <f>J16/درآمد!$M$7*100</f>
        <v>17.008802799490876</v>
      </c>
      <c r="N16" s="21"/>
      <c r="O16" s="30"/>
    </row>
    <row r="17" spans="1:15" ht="21.75" customHeight="1">
      <c r="B17" s="9" t="s">
        <v>256</v>
      </c>
      <c r="C17" s="9"/>
      <c r="D17" s="9">
        <v>370192223</v>
      </c>
      <c r="E17" s="9"/>
      <c r="F17" s="9">
        <v>1565428</v>
      </c>
      <c r="G17" s="9"/>
      <c r="H17" s="9">
        <v>1260000</v>
      </c>
      <c r="I17" s="9"/>
      <c r="J17" s="9">
        <v>370497651</v>
      </c>
      <c r="L17" s="10">
        <f>J17/درآمد!$M$7*100</f>
        <v>1.1107369195400328E-3</v>
      </c>
      <c r="N17" s="21"/>
      <c r="O17" s="30"/>
    </row>
    <row r="18" spans="1:15" ht="21.75" customHeight="1">
      <c r="B18" s="9" t="s">
        <v>261</v>
      </c>
      <c r="C18" s="9"/>
      <c r="D18" s="9">
        <v>634906</v>
      </c>
      <c r="E18" s="9"/>
      <c r="F18" s="9">
        <v>5212</v>
      </c>
      <c r="G18" s="9"/>
      <c r="H18" s="9">
        <v>12500</v>
      </c>
      <c r="I18" s="9"/>
      <c r="J18" s="9">
        <v>627618</v>
      </c>
      <c r="L18" s="10">
        <f>J18/درآمد!$M$7*100</f>
        <v>1.8815732895641931E-6</v>
      </c>
      <c r="N18" s="21"/>
      <c r="O18" s="30"/>
    </row>
    <row r="19" spans="1:15" ht="21.75" customHeight="1">
      <c r="B19" s="9" t="s">
        <v>258</v>
      </c>
      <c r="C19" s="9"/>
      <c r="D19" s="9">
        <v>1069352775</v>
      </c>
      <c r="E19" s="9"/>
      <c r="F19" s="9">
        <v>7637922632712</v>
      </c>
      <c r="G19" s="9"/>
      <c r="H19" s="9">
        <v>7638885789044</v>
      </c>
      <c r="I19" s="9"/>
      <c r="J19" s="9">
        <v>106196443</v>
      </c>
      <c r="L19" s="10">
        <f>J19/درآمد!$M$7*100</f>
        <v>3.1837262569831698E-4</v>
      </c>
      <c r="N19" s="21"/>
      <c r="O19" s="30"/>
    </row>
    <row r="20" spans="1:15" ht="21.75" customHeight="1">
      <c r="B20" s="9" t="s">
        <v>262</v>
      </c>
      <c r="C20" s="9"/>
      <c r="D20" s="9">
        <v>264986720</v>
      </c>
      <c r="E20" s="9"/>
      <c r="F20" s="9">
        <v>4931765433748</v>
      </c>
      <c r="G20" s="9"/>
      <c r="H20" s="9">
        <v>4931533946808</v>
      </c>
      <c r="I20" s="9"/>
      <c r="J20" s="9">
        <v>496473660</v>
      </c>
      <c r="L20" s="10">
        <f>J20/درآمد!$M$7*100</f>
        <v>1.4884078812720072E-3</v>
      </c>
      <c r="N20" s="21"/>
      <c r="O20" s="30"/>
    </row>
    <row r="21" spans="1:15" ht="21.75" customHeight="1">
      <c r="B21" s="9" t="s">
        <v>254</v>
      </c>
      <c r="C21" s="9"/>
      <c r="D21" s="9">
        <v>1232882357</v>
      </c>
      <c r="E21" s="9"/>
      <c r="F21" s="9">
        <v>230602845</v>
      </c>
      <c r="G21" s="9"/>
      <c r="H21" s="9">
        <v>0</v>
      </c>
      <c r="I21" s="9"/>
      <c r="J21" s="9">
        <v>1463485202</v>
      </c>
      <c r="L21" s="10">
        <f>J21/درآمد!$M$7*100</f>
        <v>4.3874692340813313E-3</v>
      </c>
      <c r="N21" s="21"/>
      <c r="O21" s="30"/>
    </row>
    <row r="22" spans="1:15" ht="21.75" customHeight="1">
      <c r="B22" s="9" t="s">
        <v>253</v>
      </c>
      <c r="C22" s="9"/>
      <c r="D22" s="9">
        <v>81521299</v>
      </c>
      <c r="E22" s="9"/>
      <c r="F22" s="9">
        <v>344403</v>
      </c>
      <c r="G22" s="9"/>
      <c r="H22" s="9">
        <v>420000</v>
      </c>
      <c r="I22" s="9"/>
      <c r="J22" s="9">
        <v>81445702</v>
      </c>
      <c r="L22" s="10">
        <f>J22/درآمد!$M$7*100</f>
        <v>2.4417090879006809E-4</v>
      </c>
      <c r="N22" s="21"/>
      <c r="O22" s="30"/>
    </row>
    <row r="23" spans="1:15" ht="21.75" customHeight="1">
      <c r="B23" s="9" t="s">
        <v>266</v>
      </c>
      <c r="C23" s="9"/>
      <c r="D23" s="9">
        <v>5486377</v>
      </c>
      <c r="E23" s="9"/>
      <c r="F23" s="9">
        <v>23298</v>
      </c>
      <c r="G23" s="9"/>
      <c r="H23" s="9">
        <v>630000</v>
      </c>
      <c r="I23" s="9"/>
      <c r="J23" s="9">
        <v>4879675</v>
      </c>
      <c r="L23" s="10">
        <f>J23/درآمد!$M$7*100</f>
        <v>1.4629067588491968E-5</v>
      </c>
      <c r="N23" s="21"/>
      <c r="O23" s="30"/>
    </row>
    <row r="24" spans="1:15" ht="21.75" customHeight="1">
      <c r="B24" s="9" t="s">
        <v>264</v>
      </c>
      <c r="C24" s="9"/>
      <c r="D24" s="9">
        <v>7419820</v>
      </c>
      <c r="E24" s="9"/>
      <c r="F24" s="9">
        <v>1909220976396</v>
      </c>
      <c r="G24" s="9"/>
      <c r="H24" s="9">
        <v>1893682520000</v>
      </c>
      <c r="I24" s="9"/>
      <c r="J24" s="9">
        <v>15545876216</v>
      </c>
      <c r="L24" s="10">
        <f>J24/درآمد!$M$7*100</f>
        <v>4.6605905902789381E-2</v>
      </c>
      <c r="N24" s="21"/>
      <c r="O24" s="30"/>
    </row>
    <row r="25" spans="1:15" ht="21.75" customHeight="1">
      <c r="B25" s="9" t="s">
        <v>257</v>
      </c>
      <c r="C25" s="9"/>
      <c r="D25" s="9">
        <v>18993605159</v>
      </c>
      <c r="E25" s="9"/>
      <c r="F25" s="9">
        <v>4507936688651</v>
      </c>
      <c r="G25" s="9"/>
      <c r="H25" s="9">
        <v>4526553270000</v>
      </c>
      <c r="I25" s="9"/>
      <c r="J25" s="9">
        <v>377023810</v>
      </c>
      <c r="L25" s="10">
        <f>J25/درآمد!$M$7*100</f>
        <v>1.1303020793312576E-3</v>
      </c>
      <c r="N25" s="21"/>
      <c r="O25" s="30"/>
    </row>
    <row r="26" spans="1:15" ht="21.75" customHeight="1">
      <c r="B26" s="9" t="s">
        <v>265</v>
      </c>
      <c r="C26" s="9"/>
      <c r="D26" s="9">
        <v>101448748</v>
      </c>
      <c r="E26" s="9"/>
      <c r="F26" s="9">
        <v>2559390427449</v>
      </c>
      <c r="G26" s="9"/>
      <c r="H26" s="9">
        <v>2559488960000</v>
      </c>
      <c r="I26" s="9"/>
      <c r="J26" s="9">
        <v>2916197</v>
      </c>
      <c r="L26" s="10">
        <f>J26/درآمد!$M$7*100</f>
        <v>8.742640240253197E-6</v>
      </c>
      <c r="N26" s="21"/>
      <c r="O26" s="30"/>
    </row>
    <row r="27" spans="1:15" ht="21.75" customHeight="1">
      <c r="B27" s="9" t="s">
        <v>259</v>
      </c>
      <c r="C27" s="9"/>
      <c r="D27" s="27">
        <v>656073742</v>
      </c>
      <c r="E27" s="9"/>
      <c r="F27" s="27">
        <v>9738917897588</v>
      </c>
      <c r="G27" s="9"/>
      <c r="H27" s="27">
        <v>9739564794624</v>
      </c>
      <c r="I27" s="9"/>
      <c r="J27" s="27">
        <v>9176706</v>
      </c>
      <c r="L27" s="10">
        <f>J27/درآمد!$M$7*100</f>
        <v>2.7511392113966562E-5</v>
      </c>
      <c r="N27" s="21"/>
      <c r="O27" s="30"/>
    </row>
    <row r="28" spans="1:15" ht="21.75" customHeight="1" thickBot="1">
      <c r="A28" s="43" t="s">
        <v>23</v>
      </c>
      <c r="B28" s="43"/>
      <c r="D28" s="16">
        <f>SUM(D9:D27)</f>
        <v>12862653604126</v>
      </c>
      <c r="E28" s="16"/>
      <c r="F28" s="16">
        <f>SUM(F9:F27)</f>
        <v>44836076597730</v>
      </c>
      <c r="G28" s="16"/>
      <c r="H28" s="16">
        <f>SUM(H9:H27)</f>
        <v>40874561602976</v>
      </c>
      <c r="I28" s="16"/>
      <c r="J28" s="16">
        <f>SUM(J9:J27)</f>
        <v>16824168598880</v>
      </c>
      <c r="L28" s="17">
        <f>SUM(L9:L27)</f>
        <v>50.438174581954691</v>
      </c>
    </row>
    <row r="29" spans="1:15" ht="13.5" thickTop="1"/>
    <row r="30" spans="1:15">
      <c r="D30" s="20">
        <v>12862653604126</v>
      </c>
      <c r="F30" s="20">
        <v>44836076597730</v>
      </c>
      <c r="H30" s="20">
        <v>40874561602976</v>
      </c>
      <c r="J30" s="20">
        <v>16824168598880</v>
      </c>
    </row>
    <row r="31" spans="1:15">
      <c r="D31" s="20">
        <f>D28-D30</f>
        <v>0</v>
      </c>
      <c r="E31" s="20">
        <f t="shared" ref="E31:K31" si="0">E28-E30</f>
        <v>0</v>
      </c>
      <c r="F31" s="20">
        <f t="shared" si="0"/>
        <v>0</v>
      </c>
      <c r="G31" s="20">
        <f t="shared" si="0"/>
        <v>0</v>
      </c>
      <c r="H31" s="20">
        <f t="shared" si="0"/>
        <v>0</v>
      </c>
      <c r="I31" s="20">
        <f t="shared" si="0"/>
        <v>0</v>
      </c>
      <c r="J31" s="20">
        <f t="shared" si="0"/>
        <v>0</v>
      </c>
      <c r="K31" s="20">
        <f t="shared" si="0"/>
        <v>0</v>
      </c>
    </row>
    <row r="35" spans="4:10" ht="18.75">
      <c r="D35" s="9"/>
      <c r="F35" s="9"/>
      <c r="H35" s="9"/>
      <c r="J35" s="9"/>
    </row>
    <row r="37" spans="4:10">
      <c r="D37" s="20"/>
      <c r="E37" s="20"/>
      <c r="F37" s="20"/>
      <c r="G37" s="20"/>
      <c r="H37" s="20"/>
      <c r="I37" s="20"/>
      <c r="J37" s="20"/>
    </row>
  </sheetData>
  <mergeCells count="7">
    <mergeCell ref="A8:B8"/>
    <mergeCell ref="A28:B2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50"/>
    <pageSetUpPr fitToPage="1"/>
  </sheetPr>
  <dimension ref="A1:M23"/>
  <sheetViews>
    <sheetView rightToLeft="1" workbookViewId="0">
      <selection activeCell="H33" sqref="H33"/>
    </sheetView>
  </sheetViews>
  <sheetFormatPr defaultRowHeight="12.75"/>
  <cols>
    <col min="1" max="1" width="3.85546875" bestFit="1" customWidth="1"/>
    <col min="2" max="2" width="52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5703125" bestFit="1" customWidth="1"/>
  </cols>
  <sheetData>
    <row r="1" spans="1:13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3" ht="14.45" customHeight="1"/>
    <row r="5" spans="1:13" ht="29.1" customHeight="1">
      <c r="A5" s="1" t="s">
        <v>141</v>
      </c>
      <c r="B5" s="48" t="s">
        <v>142</v>
      </c>
      <c r="C5" s="48"/>
      <c r="D5" s="48"/>
      <c r="E5" s="48"/>
      <c r="F5" s="48"/>
      <c r="G5" s="48"/>
      <c r="H5" s="48"/>
      <c r="I5" s="48"/>
      <c r="J5" s="48"/>
    </row>
    <row r="6" spans="1:13" ht="14.45" customHeight="1"/>
    <row r="7" spans="1:13" ht="14.45" customHeight="1">
      <c r="A7" s="44" t="s">
        <v>143</v>
      </c>
      <c r="B7" s="44"/>
      <c r="D7" s="2" t="s">
        <v>144</v>
      </c>
      <c r="F7" s="2" t="s">
        <v>137</v>
      </c>
      <c r="H7" s="2" t="s">
        <v>145</v>
      </c>
      <c r="J7" s="2" t="s">
        <v>146</v>
      </c>
      <c r="M7" s="20">
        <v>33356021978042</v>
      </c>
    </row>
    <row r="8" spans="1:13" ht="21.75" customHeight="1">
      <c r="A8" s="45" t="s">
        <v>147</v>
      </c>
      <c r="B8" s="45"/>
      <c r="D8" s="5" t="s">
        <v>148</v>
      </c>
      <c r="F8" s="6">
        <f>'درآمد سرمایه گذاری در سهام'!J25</f>
        <v>221105803</v>
      </c>
      <c r="H8" s="7">
        <f>F8/$F$13*100</f>
        <v>2.7386015347453708E-2</v>
      </c>
      <c r="J8" s="7">
        <f>F8/$M$7*100</f>
        <v>6.6286622291336823E-4</v>
      </c>
    </row>
    <row r="9" spans="1:13" ht="21.75" customHeight="1">
      <c r="A9" s="39" t="s">
        <v>149</v>
      </c>
      <c r="B9" s="39"/>
      <c r="D9" s="8" t="s">
        <v>150</v>
      </c>
      <c r="F9" s="9">
        <f>'درآمد سرمایه گذاری در صندوق'!J41</f>
        <v>113157108095</v>
      </c>
      <c r="H9" s="10">
        <f>F9/$F$13*100</f>
        <v>14.015562942792362</v>
      </c>
      <c r="J9" s="10">
        <f t="shared" ref="J9:J12" si="0">F9/$M$7*100</f>
        <v>0.33924041712615016</v>
      </c>
    </row>
    <row r="10" spans="1:13" ht="21.75" customHeight="1">
      <c r="A10" s="39" t="s">
        <v>151</v>
      </c>
      <c r="B10" s="39"/>
      <c r="D10" s="8" t="s">
        <v>152</v>
      </c>
      <c r="F10" s="9">
        <f>'درآمد سرمایه گذاری در اوراق به'!J39</f>
        <v>302647137907</v>
      </c>
      <c r="H10" s="10">
        <f t="shared" ref="H9:H12" si="1">F10/$F$13*100</f>
        <v>37.485669987521952</v>
      </c>
      <c r="J10" s="10">
        <f t="shared" si="0"/>
        <v>0.9073238352769708</v>
      </c>
    </row>
    <row r="11" spans="1:13" ht="21.75" customHeight="1">
      <c r="A11" s="39" t="s">
        <v>153</v>
      </c>
      <c r="B11" s="39"/>
      <c r="D11" s="8" t="s">
        <v>154</v>
      </c>
      <c r="F11" s="9">
        <f>'درآمد سپرده بانکی'!D28</f>
        <v>391310281943</v>
      </c>
      <c r="H11" s="10">
        <f t="shared" si="1"/>
        <v>48.467427093749485</v>
      </c>
      <c r="J11" s="10">
        <f t="shared" si="0"/>
        <v>1.1731323423416509</v>
      </c>
    </row>
    <row r="12" spans="1:13" ht="21.75" customHeight="1">
      <c r="A12" s="41" t="s">
        <v>155</v>
      </c>
      <c r="B12" s="41"/>
      <c r="D12" s="11" t="s">
        <v>156</v>
      </c>
      <c r="F12" s="13">
        <f>'سایر درآمدها'!D11</f>
        <v>31922995</v>
      </c>
      <c r="H12" s="14">
        <f t="shared" si="1"/>
        <v>3.9539605887534664E-3</v>
      </c>
      <c r="J12" s="14">
        <f t="shared" si="0"/>
        <v>9.5703843285073527E-5</v>
      </c>
    </row>
    <row r="13" spans="1:13" ht="21.75" customHeight="1" thickBot="1">
      <c r="A13" s="43" t="s">
        <v>23</v>
      </c>
      <c r="B13" s="43"/>
      <c r="D13" s="16"/>
      <c r="F13" s="16">
        <f>SUM(F8:F12)</f>
        <v>807367556743</v>
      </c>
      <c r="H13" s="17">
        <f>SUM(H8:H12)</f>
        <v>100.00000000000001</v>
      </c>
      <c r="J13" s="17">
        <f>SUM(J8:J12)</f>
        <v>2.4204551648109702</v>
      </c>
    </row>
    <row r="16" spans="1:13">
      <c r="F16" s="20"/>
      <c r="H16" s="35"/>
    </row>
    <row r="17" spans="6:10">
      <c r="F17" s="20"/>
    </row>
    <row r="18" spans="6:10">
      <c r="F18" s="20"/>
    </row>
    <row r="19" spans="6:10">
      <c r="F19" s="20"/>
    </row>
    <row r="20" spans="6:10">
      <c r="F20" s="20"/>
      <c r="H20" s="20"/>
      <c r="J20" s="35"/>
    </row>
    <row r="21" spans="6:10">
      <c r="H21" s="20"/>
    </row>
    <row r="22" spans="6:10">
      <c r="H22" s="20"/>
    </row>
    <row r="23" spans="6:10">
      <c r="H23" s="20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B050"/>
    <pageSetUpPr fitToPage="1"/>
  </sheetPr>
  <dimension ref="A1:AB44"/>
  <sheetViews>
    <sheetView rightToLeft="1" topLeftCell="A14" workbookViewId="0">
      <selection activeCell="G26" sqref="G26"/>
    </sheetView>
  </sheetViews>
  <sheetFormatPr defaultRowHeight="12.75"/>
  <cols>
    <col min="1" max="1" width="5.140625" customWidth="1"/>
    <col min="2" max="2" width="31.85546875" customWidth="1"/>
    <col min="3" max="3" width="1.28515625" customWidth="1"/>
    <col min="4" max="4" width="13" customWidth="1"/>
    <col min="5" max="5" width="1.28515625" customWidth="1"/>
    <col min="6" max="6" width="15.42578125" bestFit="1" customWidth="1"/>
    <col min="7" max="7" width="1.28515625" customWidth="1"/>
    <col min="8" max="8" width="15.85546875" bestFit="1" customWidth="1"/>
    <col min="9" max="9" width="1.28515625" customWidth="1"/>
    <col min="10" max="10" width="14.5703125" bestFit="1" customWidth="1"/>
    <col min="11" max="11" width="1.28515625" customWidth="1"/>
    <col min="12" max="12" width="15.5703125" customWidth="1"/>
    <col min="13" max="13" width="1.28515625" customWidth="1"/>
    <col min="14" max="14" width="15" bestFit="1" customWidth="1"/>
    <col min="15" max="15" width="1.28515625" customWidth="1"/>
    <col min="16" max="16" width="15.42578125" bestFit="1" customWidth="1"/>
    <col min="17" max="17" width="1.28515625" customWidth="1"/>
    <col min="18" max="18" width="15.7109375" bestFit="1" customWidth="1"/>
    <col min="19" max="19" width="1.28515625" customWidth="1"/>
    <col min="20" max="20" width="15.5703125" bestFit="1" customWidth="1"/>
    <col min="21" max="21" width="1.28515625" customWidth="1"/>
    <col min="22" max="22" width="17.28515625" bestFit="1" customWidth="1"/>
    <col min="23" max="23" width="0.28515625" customWidth="1"/>
    <col min="28" max="28" width="18.140625" style="21" bestFit="1" customWidth="1"/>
  </cols>
  <sheetData>
    <row r="1" spans="1:2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8" ht="14.45" customHeight="1"/>
    <row r="5" spans="1:28" ht="14.45" customHeight="1">
      <c r="A5" s="1" t="s">
        <v>157</v>
      </c>
      <c r="B5" s="48" t="s">
        <v>158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8" ht="14.45" customHeight="1">
      <c r="D6" s="44" t="s">
        <v>159</v>
      </c>
      <c r="E6" s="44"/>
      <c r="F6" s="44"/>
      <c r="G6" s="44"/>
      <c r="H6" s="44"/>
      <c r="I6" s="44"/>
      <c r="J6" s="44"/>
      <c r="K6" s="44"/>
      <c r="L6" s="44"/>
      <c r="N6" s="44" t="s">
        <v>160</v>
      </c>
      <c r="O6" s="44"/>
      <c r="P6" s="44"/>
      <c r="Q6" s="44"/>
      <c r="R6" s="44"/>
      <c r="S6" s="44"/>
      <c r="T6" s="44"/>
      <c r="U6" s="44"/>
      <c r="V6" s="44"/>
    </row>
    <row r="7" spans="1:28" ht="14.45" customHeight="1">
      <c r="D7" s="3"/>
      <c r="E7" s="3"/>
      <c r="F7" s="3"/>
      <c r="G7" s="3"/>
      <c r="H7" s="3"/>
      <c r="I7" s="3"/>
      <c r="J7" s="47" t="s">
        <v>23</v>
      </c>
      <c r="K7" s="47"/>
      <c r="L7" s="47"/>
      <c r="N7" s="3"/>
      <c r="O7" s="3"/>
      <c r="P7" s="3"/>
      <c r="Q7" s="3"/>
      <c r="R7" s="3"/>
      <c r="S7" s="3"/>
      <c r="T7" s="47" t="s">
        <v>23</v>
      </c>
      <c r="U7" s="47"/>
      <c r="V7" s="47"/>
    </row>
    <row r="8" spans="1:28" ht="14.45" customHeight="1">
      <c r="A8" s="44" t="s">
        <v>161</v>
      </c>
      <c r="B8" s="44"/>
      <c r="D8" s="2" t="s">
        <v>162</v>
      </c>
      <c r="F8" s="2" t="s">
        <v>163</v>
      </c>
      <c r="H8" s="2" t="s">
        <v>164</v>
      </c>
      <c r="J8" s="4" t="s">
        <v>137</v>
      </c>
      <c r="K8" s="3"/>
      <c r="L8" s="4" t="s">
        <v>145</v>
      </c>
      <c r="N8" s="2" t="s">
        <v>162</v>
      </c>
      <c r="P8" s="58" t="s">
        <v>163</v>
      </c>
      <c r="R8" s="2" t="s">
        <v>164</v>
      </c>
      <c r="T8" s="4" t="s">
        <v>137</v>
      </c>
      <c r="U8" s="3"/>
      <c r="V8" s="4" t="s">
        <v>145</v>
      </c>
      <c r="AA8" t="s">
        <v>172</v>
      </c>
      <c r="AB8" s="21">
        <v>-11253004128</v>
      </c>
    </row>
    <row r="9" spans="1:28" ht="21.75" customHeight="1">
      <c r="A9" s="45" t="s">
        <v>22</v>
      </c>
      <c r="B9" s="45"/>
      <c r="D9" s="6">
        <v>0</v>
      </c>
      <c r="F9" s="52">
        <v>9802239</v>
      </c>
      <c r="H9" s="6">
        <v>-7730912</v>
      </c>
      <c r="J9" s="6">
        <f>H9+F9+D9</f>
        <v>2071327</v>
      </c>
      <c r="L9" s="7">
        <v>0</v>
      </c>
      <c r="N9" s="6">
        <v>2808063580</v>
      </c>
      <c r="P9" s="60">
        <v>0</v>
      </c>
      <c r="R9" s="6">
        <v>-15125749685</v>
      </c>
      <c r="T9" s="6">
        <f>N9+P9+R9</f>
        <v>-12317686105</v>
      </c>
      <c r="V9" s="7">
        <v>-0.2</v>
      </c>
      <c r="AA9" t="s">
        <v>170</v>
      </c>
      <c r="AB9" s="21">
        <v>0</v>
      </c>
    </row>
    <row r="10" spans="1:28" ht="21.75" customHeight="1">
      <c r="A10" s="39" t="s">
        <v>19</v>
      </c>
      <c r="B10" s="39"/>
      <c r="D10" s="9">
        <v>0</v>
      </c>
      <c r="F10" s="53">
        <v>-4047644362</v>
      </c>
      <c r="H10" s="9">
        <v>3868568948</v>
      </c>
      <c r="J10" s="9">
        <f t="shared" ref="J10:J24" si="0">H10+F10+D10</f>
        <v>-179075414</v>
      </c>
      <c r="L10" s="10">
        <v>0.48</v>
      </c>
      <c r="N10" s="9">
        <v>3622761194</v>
      </c>
      <c r="P10" s="61">
        <v>0</v>
      </c>
      <c r="R10" s="9">
        <v>14871718524</v>
      </c>
      <c r="T10" s="9">
        <f t="shared" ref="T10:T24" si="1">N10+P10+R10</f>
        <v>18494479718</v>
      </c>
      <c r="V10" s="10">
        <v>0.31</v>
      </c>
      <c r="AA10" t="s">
        <v>169</v>
      </c>
      <c r="AB10" s="21">
        <v>0</v>
      </c>
    </row>
    <row r="11" spans="1:28" ht="21.75" customHeight="1">
      <c r="A11" s="39" t="s">
        <v>21</v>
      </c>
      <c r="B11" s="39"/>
      <c r="D11" s="9">
        <v>0</v>
      </c>
      <c r="F11" s="53">
        <v>149388712</v>
      </c>
      <c r="H11" s="9">
        <v>-16471720</v>
      </c>
      <c r="J11" s="9">
        <f t="shared" si="0"/>
        <v>132916992</v>
      </c>
      <c r="L11" s="10">
        <v>0.02</v>
      </c>
      <c r="N11" s="9">
        <v>0</v>
      </c>
      <c r="P11" s="61">
        <v>7185883</v>
      </c>
      <c r="R11" s="9">
        <v>-16471720</v>
      </c>
      <c r="T11" s="9">
        <f t="shared" si="1"/>
        <v>-9285837</v>
      </c>
      <c r="V11" s="10">
        <v>0</v>
      </c>
      <c r="AA11" t="s">
        <v>168</v>
      </c>
      <c r="AB11" s="21">
        <v>0</v>
      </c>
    </row>
    <row r="12" spans="1:28" ht="21.75" customHeight="1">
      <c r="A12" s="39" t="s">
        <v>165</v>
      </c>
      <c r="B12" s="39"/>
      <c r="D12" s="9">
        <v>0</v>
      </c>
      <c r="F12" s="53">
        <v>0</v>
      </c>
      <c r="H12" s="9">
        <v>0</v>
      </c>
      <c r="J12" s="9">
        <f t="shared" si="0"/>
        <v>0</v>
      </c>
      <c r="L12" s="10">
        <v>0</v>
      </c>
      <c r="N12" s="9">
        <v>1680000000</v>
      </c>
      <c r="P12" s="61">
        <v>0</v>
      </c>
      <c r="R12" s="9">
        <v>241753003</v>
      </c>
      <c r="T12" s="9">
        <f t="shared" si="1"/>
        <v>1921753003</v>
      </c>
      <c r="V12" s="10">
        <v>0.03</v>
      </c>
      <c r="AA12" t="s">
        <v>19</v>
      </c>
      <c r="AB12" s="21">
        <v>3868568948</v>
      </c>
    </row>
    <row r="13" spans="1:28" ht="21.75" customHeight="1">
      <c r="A13" s="39" t="s">
        <v>166</v>
      </c>
      <c r="B13" s="39"/>
      <c r="D13" s="9">
        <v>0</v>
      </c>
      <c r="F13" s="53">
        <v>0</v>
      </c>
      <c r="H13" s="9">
        <v>0</v>
      </c>
      <c r="J13" s="9">
        <f t="shared" si="0"/>
        <v>0</v>
      </c>
      <c r="L13" s="10">
        <v>0</v>
      </c>
      <c r="N13" s="9">
        <v>3150000000</v>
      </c>
      <c r="P13" s="61">
        <v>0</v>
      </c>
      <c r="R13" s="9">
        <v>-3731503411</v>
      </c>
      <c r="T13" s="9">
        <f t="shared" si="1"/>
        <v>-581503411</v>
      </c>
      <c r="V13" s="10">
        <v>-0.01</v>
      </c>
      <c r="AA13" t="s">
        <v>280</v>
      </c>
      <c r="AB13" s="21">
        <v>6402933174</v>
      </c>
    </row>
    <row r="14" spans="1:28" ht="21.75" customHeight="1">
      <c r="A14" s="39" t="s">
        <v>167</v>
      </c>
      <c r="B14" s="39"/>
      <c r="D14" s="9">
        <v>0</v>
      </c>
      <c r="F14" s="53">
        <v>0</v>
      </c>
      <c r="H14" s="9">
        <v>0</v>
      </c>
      <c r="J14" s="9">
        <f t="shared" si="0"/>
        <v>0</v>
      </c>
      <c r="L14" s="10">
        <v>0</v>
      </c>
      <c r="N14" s="9">
        <v>1480000335</v>
      </c>
      <c r="P14" s="61">
        <v>0</v>
      </c>
      <c r="R14" s="9">
        <v>-1031268343</v>
      </c>
      <c r="T14" s="9">
        <f t="shared" si="1"/>
        <v>448731992</v>
      </c>
      <c r="V14" s="10">
        <v>0.01</v>
      </c>
      <c r="AA14" t="s">
        <v>175</v>
      </c>
      <c r="AB14" s="21">
        <v>559693071</v>
      </c>
    </row>
    <row r="15" spans="1:28" ht="21.75" customHeight="1">
      <c r="A15" s="39" t="s">
        <v>168</v>
      </c>
      <c r="B15" s="39"/>
      <c r="D15" s="9">
        <v>0</v>
      </c>
      <c r="F15" s="53">
        <v>0</v>
      </c>
      <c r="H15" s="9">
        <v>0</v>
      </c>
      <c r="J15" s="9">
        <f t="shared" si="0"/>
        <v>0</v>
      </c>
      <c r="L15" s="10">
        <v>0</v>
      </c>
      <c r="N15" s="9">
        <v>0</v>
      </c>
      <c r="P15" s="61">
        <v>0</v>
      </c>
      <c r="R15" s="9">
        <v>12325260315</v>
      </c>
      <c r="T15" s="9">
        <f t="shared" si="1"/>
        <v>12325260315</v>
      </c>
      <c r="V15" s="10">
        <v>0.2</v>
      </c>
      <c r="AA15" t="s">
        <v>174</v>
      </c>
      <c r="AB15" s="21">
        <v>0</v>
      </c>
    </row>
    <row r="16" spans="1:28" ht="21.75" customHeight="1">
      <c r="A16" s="39" t="s">
        <v>169</v>
      </c>
      <c r="B16" s="39"/>
      <c r="D16" s="9">
        <v>0</v>
      </c>
      <c r="F16" s="53">
        <v>0</v>
      </c>
      <c r="H16" s="9">
        <v>0</v>
      </c>
      <c r="J16" s="9">
        <f t="shared" si="0"/>
        <v>0</v>
      </c>
      <c r="L16" s="10">
        <v>0</v>
      </c>
      <c r="N16" s="9">
        <v>0</v>
      </c>
      <c r="P16" s="61">
        <v>0</v>
      </c>
      <c r="R16" s="9">
        <v>3204526388</v>
      </c>
      <c r="T16" s="9">
        <f t="shared" si="1"/>
        <v>3204526388</v>
      </c>
      <c r="V16" s="10">
        <v>0.05</v>
      </c>
      <c r="AA16" t="s">
        <v>21</v>
      </c>
      <c r="AB16" s="21">
        <v>-16471720</v>
      </c>
    </row>
    <row r="17" spans="1:28" ht="21.75" customHeight="1">
      <c r="A17" s="39" t="s">
        <v>170</v>
      </c>
      <c r="B17" s="39"/>
      <c r="D17" s="9">
        <v>0</v>
      </c>
      <c r="F17" s="53">
        <v>0</v>
      </c>
      <c r="H17" s="9">
        <v>0</v>
      </c>
      <c r="J17" s="9">
        <f t="shared" si="0"/>
        <v>0</v>
      </c>
      <c r="L17" s="10">
        <v>0</v>
      </c>
      <c r="N17" s="9">
        <v>0</v>
      </c>
      <c r="P17" s="61">
        <v>0</v>
      </c>
      <c r="R17" s="9">
        <v>54216130</v>
      </c>
      <c r="T17" s="9">
        <f t="shared" si="1"/>
        <v>54216130</v>
      </c>
      <c r="V17" s="10">
        <v>0</v>
      </c>
      <c r="AA17" t="s">
        <v>22</v>
      </c>
      <c r="AB17" s="21">
        <v>-7730912</v>
      </c>
    </row>
    <row r="18" spans="1:28" ht="21.75" customHeight="1">
      <c r="A18" s="39" t="s">
        <v>171</v>
      </c>
      <c r="B18" s="39"/>
      <c r="D18" s="9">
        <v>0</v>
      </c>
      <c r="F18" s="53">
        <v>-6402933174</v>
      </c>
      <c r="H18" s="9">
        <v>0</v>
      </c>
      <c r="J18" s="9">
        <f t="shared" si="0"/>
        <v>-6402933174</v>
      </c>
      <c r="L18" s="10">
        <v>0</v>
      </c>
      <c r="N18" s="9">
        <v>0</v>
      </c>
      <c r="P18" s="61">
        <v>0</v>
      </c>
      <c r="R18" s="9">
        <v>-4489795900</v>
      </c>
      <c r="T18" s="9">
        <f t="shared" si="1"/>
        <v>-4489795900</v>
      </c>
      <c r="V18" s="10">
        <v>-7.0000000000000007E-2</v>
      </c>
      <c r="AA18" t="s">
        <v>166</v>
      </c>
      <c r="AB18" s="21">
        <v>0</v>
      </c>
    </row>
    <row r="19" spans="1:28" ht="21.75" customHeight="1">
      <c r="A19" s="39" t="s">
        <v>172</v>
      </c>
      <c r="B19" s="39"/>
      <c r="D19" s="9">
        <v>0</v>
      </c>
      <c r="F19" s="53">
        <v>11253004128</v>
      </c>
      <c r="H19" s="9">
        <v>-11253004128</v>
      </c>
      <c r="J19" s="9">
        <f t="shared" si="0"/>
        <v>0</v>
      </c>
      <c r="L19" s="10">
        <v>0</v>
      </c>
      <c r="N19" s="9">
        <v>420000000</v>
      </c>
      <c r="P19" s="61">
        <v>0</v>
      </c>
      <c r="R19" s="9">
        <v>7084263692</v>
      </c>
      <c r="T19" s="9">
        <f t="shared" si="1"/>
        <v>7504263692</v>
      </c>
      <c r="V19" s="10">
        <v>0.12</v>
      </c>
      <c r="AA19" t="s">
        <v>171</v>
      </c>
      <c r="AB19" s="21">
        <v>0</v>
      </c>
    </row>
    <row r="20" spans="1:28" ht="21.75" customHeight="1">
      <c r="A20" s="39" t="s">
        <v>173</v>
      </c>
      <c r="B20" s="39"/>
      <c r="D20" s="9">
        <v>0</v>
      </c>
      <c r="F20" s="53">
        <v>0</v>
      </c>
      <c r="H20" s="9">
        <v>0</v>
      </c>
      <c r="J20" s="9">
        <f t="shared" si="0"/>
        <v>0</v>
      </c>
      <c r="L20" s="10">
        <v>0</v>
      </c>
      <c r="N20" s="9">
        <v>0</v>
      </c>
      <c r="P20" s="61">
        <v>0</v>
      </c>
      <c r="R20" s="9">
        <v>-751903539</v>
      </c>
      <c r="T20" s="9">
        <f t="shared" si="1"/>
        <v>-751903539</v>
      </c>
      <c r="V20" s="10">
        <v>-0.01</v>
      </c>
      <c r="AA20" t="s">
        <v>173</v>
      </c>
      <c r="AB20" s="21">
        <v>0</v>
      </c>
    </row>
    <row r="21" spans="1:28" ht="21.75" customHeight="1">
      <c r="A21" s="39" t="s">
        <v>174</v>
      </c>
      <c r="B21" s="39"/>
      <c r="D21" s="9">
        <v>0</v>
      </c>
      <c r="F21" s="53">
        <v>0</v>
      </c>
      <c r="H21" s="9">
        <v>0</v>
      </c>
      <c r="J21" s="9">
        <f t="shared" si="0"/>
        <v>0</v>
      </c>
      <c r="L21" s="10">
        <v>0</v>
      </c>
      <c r="N21" s="9">
        <v>0</v>
      </c>
      <c r="P21" s="61">
        <v>0</v>
      </c>
      <c r="R21" s="9">
        <v>407398054</v>
      </c>
      <c r="T21" s="9">
        <f t="shared" si="1"/>
        <v>407398054</v>
      </c>
      <c r="V21" s="10">
        <v>0.01</v>
      </c>
      <c r="AA21" t="s">
        <v>165</v>
      </c>
      <c r="AB21" s="21">
        <v>0</v>
      </c>
    </row>
    <row r="22" spans="1:28" ht="21.75" customHeight="1">
      <c r="A22" s="8" t="s">
        <v>280</v>
      </c>
      <c r="B22" s="8"/>
      <c r="D22" s="9"/>
      <c r="F22" s="53"/>
      <c r="H22" s="9">
        <v>6402933174</v>
      </c>
      <c r="J22" s="9">
        <f t="shared" si="0"/>
        <v>6402933174</v>
      </c>
      <c r="L22" s="10"/>
      <c r="N22" s="9"/>
      <c r="P22" s="9"/>
      <c r="R22" s="9"/>
      <c r="T22" s="9">
        <f t="shared" si="1"/>
        <v>0</v>
      </c>
      <c r="V22" s="10"/>
    </row>
    <row r="23" spans="1:28" ht="21.75" customHeight="1">
      <c r="A23" s="39" t="s">
        <v>175</v>
      </c>
      <c r="B23" s="39"/>
      <c r="D23" s="9">
        <v>0</v>
      </c>
      <c r="F23" s="53">
        <v>-559693071</v>
      </c>
      <c r="H23" s="9">
        <v>559693071</v>
      </c>
      <c r="J23" s="9">
        <f t="shared" si="0"/>
        <v>0</v>
      </c>
      <c r="L23" s="10">
        <v>0</v>
      </c>
      <c r="N23" s="9">
        <v>1688153181</v>
      </c>
      <c r="P23" s="61">
        <v>0</v>
      </c>
      <c r="R23" s="9">
        <v>-665887570</v>
      </c>
      <c r="T23" s="9">
        <f t="shared" si="1"/>
        <v>1022265611</v>
      </c>
      <c r="V23" s="10">
        <v>0.02</v>
      </c>
      <c r="AA23" t="s">
        <v>167</v>
      </c>
      <c r="AB23" s="21">
        <v>0</v>
      </c>
    </row>
    <row r="24" spans="1:28" ht="21.75" customHeight="1">
      <c r="A24" s="41" t="s">
        <v>20</v>
      </c>
      <c r="B24" s="41"/>
      <c r="D24" s="13">
        <v>0</v>
      </c>
      <c r="F24" s="54">
        <v>265192898</v>
      </c>
      <c r="H24" s="13">
        <v>0</v>
      </c>
      <c r="J24" s="13">
        <f t="shared" si="0"/>
        <v>265192898</v>
      </c>
      <c r="L24" s="14">
        <v>0.03</v>
      </c>
      <c r="N24" s="13">
        <v>0</v>
      </c>
      <c r="P24" s="61">
        <v>439092311</v>
      </c>
      <c r="R24" s="13">
        <v>0</v>
      </c>
      <c r="T24" s="13">
        <f t="shared" si="1"/>
        <v>439092311</v>
      </c>
      <c r="V24" s="14">
        <v>0.01</v>
      </c>
    </row>
    <row r="25" spans="1:28" ht="21">
      <c r="A25" s="43" t="s">
        <v>23</v>
      </c>
      <c r="B25" s="43"/>
      <c r="D25" s="16">
        <f>SUM(D9:D24)</f>
        <v>0</v>
      </c>
      <c r="F25" s="55">
        <f>SUM(F9:F24)</f>
        <v>667117370</v>
      </c>
      <c r="H25" s="16">
        <f>SUM(H9:H24)</f>
        <v>-446011567</v>
      </c>
      <c r="J25" s="16">
        <f>SUM(J9:J24)</f>
        <v>221105803</v>
      </c>
      <c r="L25" s="17">
        <f>SUM(L9:L24)</f>
        <v>0.53</v>
      </c>
      <c r="N25" s="16">
        <f>SUM(N9:N24)</f>
        <v>14848978290</v>
      </c>
      <c r="P25" s="16">
        <f>SUM(P9:P24)</f>
        <v>446278194</v>
      </c>
      <c r="R25" s="16">
        <f>SUM(R9:R24)</f>
        <v>12376555938</v>
      </c>
      <c r="T25" s="16">
        <f>SUM(T9:T24)</f>
        <v>27671812422</v>
      </c>
      <c r="V25" s="17">
        <v>0.47</v>
      </c>
    </row>
    <row r="26" spans="1:28">
      <c r="D26">
        <v>0</v>
      </c>
      <c r="F26" s="56"/>
    </row>
    <row r="27" spans="1:28" hidden="1">
      <c r="D27" s="20">
        <f>D25-D26</f>
        <v>0</v>
      </c>
      <c r="F27" s="57">
        <v>401924472</v>
      </c>
      <c r="H27" s="20">
        <v>310270034</v>
      </c>
    </row>
    <row r="28" spans="1:28" hidden="1">
      <c r="F28" s="57">
        <v>265192898</v>
      </c>
    </row>
    <row r="29" spans="1:28" hidden="1">
      <c r="F29" s="56"/>
    </row>
    <row r="30" spans="1:28" hidden="1">
      <c r="F30" s="57">
        <f>F27+F28</f>
        <v>667117370</v>
      </c>
      <c r="H30" s="20">
        <v>2032285589</v>
      </c>
      <c r="P30" s="20">
        <v>3997997022</v>
      </c>
    </row>
    <row r="31" spans="1:28" hidden="1">
      <c r="F31" s="57">
        <f>F25-F30</f>
        <v>0</v>
      </c>
      <c r="P31" s="20">
        <v>66350938</v>
      </c>
    </row>
    <row r="32" spans="1:28" hidden="1"/>
    <row r="33" spans="6:18" hidden="1"/>
    <row r="34" spans="6:18" hidden="1">
      <c r="P34" s="20">
        <f>P30+P31</f>
        <v>4064347960</v>
      </c>
    </row>
    <row r="35" spans="6:18" hidden="1">
      <c r="F35" s="20">
        <f>SUM('درآمد ناشی از تغییر قیمت اوراق'!I8:I14)</f>
        <v>667117370</v>
      </c>
      <c r="H35" s="20">
        <f>SUM('درآمد ناشی از فروش'!I35:I45)</f>
        <v>-446011567</v>
      </c>
      <c r="P35" s="20">
        <f>P30-P31</f>
        <v>3931646084</v>
      </c>
    </row>
    <row r="36" spans="6:18" hidden="1"/>
    <row r="37" spans="6:18" hidden="1">
      <c r="F37" s="20">
        <f>F35-F25</f>
        <v>0</v>
      </c>
      <c r="H37" s="20">
        <f>H35-H25</f>
        <v>0</v>
      </c>
    </row>
    <row r="38" spans="6:18" hidden="1"/>
    <row r="39" spans="6:18" hidden="1"/>
    <row r="40" spans="6:18" hidden="1"/>
    <row r="41" spans="6:18" hidden="1">
      <c r="F41" s="20"/>
    </row>
    <row r="43" spans="6:18">
      <c r="N43" s="20">
        <f>'درآمد سود سهام'!S15</f>
        <v>14848978290</v>
      </c>
      <c r="P43" s="20">
        <f>SUM('درآمد ناشی از تغییر قیمت اوراق'!Q8:Q14)</f>
        <v>446278194</v>
      </c>
      <c r="R43" s="20">
        <f>SUM('درآمد ناشی از فروش'!Q35:Q49)</f>
        <v>12376555938</v>
      </c>
    </row>
    <row r="44" spans="6:18">
      <c r="N44" s="20">
        <f>N43-N25</f>
        <v>0</v>
      </c>
      <c r="P44" s="20">
        <f>P43-P25</f>
        <v>0</v>
      </c>
      <c r="R44" s="20">
        <f>R43-R25</f>
        <v>0</v>
      </c>
    </row>
  </sheetData>
  <mergeCells count="25"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00B050"/>
    <pageSetUpPr fitToPage="1"/>
  </sheetPr>
  <dimension ref="A1:AB46"/>
  <sheetViews>
    <sheetView rightToLeft="1" topLeftCell="A27" workbookViewId="0">
      <selection activeCell="T9" sqref="T9:T40"/>
    </sheetView>
  </sheetViews>
  <sheetFormatPr defaultRowHeight="12.75"/>
  <cols>
    <col min="1" max="2" width="21.85546875" customWidth="1"/>
    <col min="3" max="3" width="1.28515625" customWidth="1"/>
    <col min="4" max="4" width="13" customWidth="1"/>
    <col min="5" max="5" width="1.28515625" customWidth="1"/>
    <col min="6" max="6" width="17" bestFit="1" customWidth="1"/>
    <col min="7" max="7" width="1.28515625" customWidth="1"/>
    <col min="8" max="8" width="13.85546875" bestFit="1" customWidth="1"/>
    <col min="9" max="9" width="1.28515625" customWidth="1"/>
    <col min="10" max="10" width="16.85546875" bestFit="1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5" width="1.28515625" customWidth="1"/>
    <col min="16" max="16" width="17" bestFit="1" customWidth="1"/>
    <col min="17" max="17" width="1.28515625" customWidth="1"/>
    <col min="18" max="18" width="16" bestFit="1" customWidth="1"/>
    <col min="19" max="19" width="1.28515625" customWidth="1"/>
    <col min="20" max="20" width="17" bestFit="1" customWidth="1"/>
    <col min="21" max="21" width="1.28515625" customWidth="1"/>
    <col min="22" max="22" width="17.28515625" bestFit="1" customWidth="1"/>
    <col min="23" max="23" width="0.28515625" customWidth="1"/>
    <col min="26" max="26" width="30.140625" bestFit="1" customWidth="1"/>
    <col min="27" max="27" width="16" style="21" bestFit="1" customWidth="1"/>
    <col min="28" max="28" width="12" bestFit="1" customWidth="1"/>
  </cols>
  <sheetData>
    <row r="1" spans="1:2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21.7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8" ht="14.45" customHeight="1"/>
    <row r="5" spans="1:28" ht="14.45" customHeight="1">
      <c r="A5" s="1" t="s">
        <v>176</v>
      </c>
      <c r="B5" s="48" t="s">
        <v>177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8" ht="14.45" customHeight="1">
      <c r="D6" s="44" t="s">
        <v>159</v>
      </c>
      <c r="E6" s="44"/>
      <c r="F6" s="44"/>
      <c r="G6" s="44"/>
      <c r="H6" s="44"/>
      <c r="I6" s="44"/>
      <c r="J6" s="44"/>
      <c r="K6" s="44"/>
      <c r="L6" s="44"/>
      <c r="N6" s="44" t="s">
        <v>160</v>
      </c>
      <c r="O6" s="44"/>
      <c r="P6" s="44"/>
      <c r="Q6" s="44"/>
      <c r="R6" s="44"/>
      <c r="S6" s="44"/>
      <c r="T6" s="44"/>
      <c r="U6" s="44"/>
      <c r="V6" s="44"/>
    </row>
    <row r="7" spans="1:28" ht="14.45" customHeight="1">
      <c r="D7" s="3"/>
      <c r="E7" s="3"/>
      <c r="F7" s="3"/>
      <c r="G7" s="3"/>
      <c r="H7" s="3"/>
      <c r="I7" s="3"/>
      <c r="J7" s="47" t="s">
        <v>23</v>
      </c>
      <c r="K7" s="47"/>
      <c r="L7" s="47"/>
      <c r="N7" s="3"/>
      <c r="O7" s="3"/>
      <c r="P7" s="3"/>
      <c r="Q7" s="3"/>
      <c r="R7" s="3"/>
      <c r="S7" s="3"/>
      <c r="T7" s="47" t="s">
        <v>23</v>
      </c>
      <c r="U7" s="47"/>
      <c r="V7" s="47"/>
    </row>
    <row r="8" spans="1:28" ht="14.45" customHeight="1">
      <c r="A8" s="44" t="s">
        <v>30</v>
      </c>
      <c r="B8" s="44"/>
      <c r="D8" s="2" t="s">
        <v>178</v>
      </c>
      <c r="F8" s="2" t="s">
        <v>163</v>
      </c>
      <c r="H8" s="2" t="s">
        <v>164</v>
      </c>
      <c r="J8" s="4" t="s">
        <v>137</v>
      </c>
      <c r="K8" s="3"/>
      <c r="L8" s="4" t="s">
        <v>145</v>
      </c>
      <c r="N8" s="2" t="s">
        <v>178</v>
      </c>
      <c r="P8" s="2" t="s">
        <v>163</v>
      </c>
      <c r="R8" s="2" t="s">
        <v>164</v>
      </c>
      <c r="T8" s="4" t="s">
        <v>137</v>
      </c>
      <c r="U8" s="3"/>
      <c r="V8" s="4" t="s">
        <v>145</v>
      </c>
    </row>
    <row r="9" spans="1:28" ht="21.75" customHeight="1">
      <c r="A9" s="45" t="s">
        <v>40</v>
      </c>
      <c r="B9" s="45"/>
      <c r="D9" s="6">
        <v>0</v>
      </c>
      <c r="F9" s="6">
        <v>0</v>
      </c>
      <c r="H9" s="6">
        <v>894765086</v>
      </c>
      <c r="J9" s="6">
        <f>D9+F9+H9</f>
        <v>894765086</v>
      </c>
      <c r="L9" s="7">
        <v>0.11</v>
      </c>
      <c r="N9" s="6">
        <v>0</v>
      </c>
      <c r="P9" s="60">
        <v>0</v>
      </c>
      <c r="R9" s="6">
        <v>429926023</v>
      </c>
      <c r="T9" s="6">
        <f>R9+P9+N9</f>
        <v>429926023</v>
      </c>
      <c r="V9" s="7">
        <v>0.01</v>
      </c>
      <c r="Z9" t="s">
        <v>192</v>
      </c>
      <c r="AA9" s="21">
        <v>196059692895</v>
      </c>
      <c r="AB9" s="22">
        <f>VLOOKUP(AA9,$R$9:$R$40,1,0)-AA9</f>
        <v>0</v>
      </c>
    </row>
    <row r="10" spans="1:28" ht="21.75" customHeight="1">
      <c r="A10" s="39" t="s">
        <v>39</v>
      </c>
      <c r="B10" s="39"/>
      <c r="D10" s="9">
        <v>0</v>
      </c>
      <c r="F10" s="9">
        <v>-91832000</v>
      </c>
      <c r="H10" s="9">
        <v>1837704121</v>
      </c>
      <c r="J10" s="9">
        <f t="shared" ref="J10:J40" si="0">D10+F10+H10</f>
        <v>1745872121</v>
      </c>
      <c r="L10" s="10">
        <v>0.23</v>
      </c>
      <c r="N10" s="9">
        <v>0</v>
      </c>
      <c r="P10" s="61">
        <v>0</v>
      </c>
      <c r="R10" s="9">
        <v>1837704121</v>
      </c>
      <c r="T10" s="9">
        <f t="shared" ref="T10:T40" si="1">R10+P10+N10</f>
        <v>1837704121</v>
      </c>
      <c r="V10" s="10">
        <v>0.03</v>
      </c>
      <c r="Z10" t="s">
        <v>34</v>
      </c>
      <c r="AA10" s="21">
        <v>12249182767</v>
      </c>
      <c r="AB10" s="22">
        <f t="shared" ref="AB10:AB28" si="2">VLOOKUP(AA10,$R$9:$R$40,1,0)-AA10</f>
        <v>0</v>
      </c>
    </row>
    <row r="11" spans="1:28" ht="21.75" customHeight="1">
      <c r="A11" s="39" t="s">
        <v>38</v>
      </c>
      <c r="B11" s="39"/>
      <c r="D11" s="9">
        <v>0</v>
      </c>
      <c r="F11" s="9">
        <v>0</v>
      </c>
      <c r="H11" s="9">
        <v>1612267898</v>
      </c>
      <c r="J11" s="9">
        <f t="shared" si="0"/>
        <v>1612267898</v>
      </c>
      <c r="L11" s="10">
        <v>0.2</v>
      </c>
      <c r="N11" s="9">
        <v>0</v>
      </c>
      <c r="P11" s="61">
        <v>0</v>
      </c>
      <c r="R11" s="9">
        <v>1845245551</v>
      </c>
      <c r="T11" s="9">
        <f t="shared" si="1"/>
        <v>1845245551</v>
      </c>
      <c r="V11" s="10">
        <v>0.03</v>
      </c>
      <c r="Z11" t="s">
        <v>188</v>
      </c>
      <c r="AA11" s="21">
        <v>100776133825</v>
      </c>
      <c r="AB11" s="22">
        <f t="shared" si="2"/>
        <v>0</v>
      </c>
    </row>
    <row r="12" spans="1:28" ht="21.75" customHeight="1">
      <c r="A12" s="39" t="s">
        <v>36</v>
      </c>
      <c r="B12" s="39"/>
      <c r="D12" s="9">
        <v>0</v>
      </c>
      <c r="F12" s="9">
        <v>48000000</v>
      </c>
      <c r="H12" s="9">
        <v>431706857</v>
      </c>
      <c r="J12" s="9">
        <f t="shared" si="0"/>
        <v>479706857</v>
      </c>
      <c r="L12" s="10">
        <v>0.05</v>
      </c>
      <c r="N12" s="9">
        <v>0</v>
      </c>
      <c r="P12" s="61">
        <v>0</v>
      </c>
      <c r="R12" s="9">
        <v>431706857</v>
      </c>
      <c r="T12" s="9">
        <f t="shared" si="1"/>
        <v>431706857</v>
      </c>
      <c r="V12" s="10">
        <v>0.01</v>
      </c>
      <c r="Z12" t="s">
        <v>190</v>
      </c>
      <c r="AA12" s="21">
        <v>758520916</v>
      </c>
      <c r="AB12" s="22">
        <f t="shared" si="2"/>
        <v>0</v>
      </c>
    </row>
    <row r="13" spans="1:28" ht="21.75" customHeight="1">
      <c r="A13" s="39" t="s">
        <v>34</v>
      </c>
      <c r="B13" s="39"/>
      <c r="D13" s="9">
        <v>0</v>
      </c>
      <c r="F13" s="9">
        <v>0</v>
      </c>
      <c r="H13" s="9">
        <v>3083649782</v>
      </c>
      <c r="J13" s="9">
        <f t="shared" si="0"/>
        <v>3083649782</v>
      </c>
      <c r="L13" s="10">
        <v>0.38</v>
      </c>
      <c r="N13" s="9">
        <v>0</v>
      </c>
      <c r="P13" s="61">
        <v>0</v>
      </c>
      <c r="R13" s="9">
        <v>12249182767</v>
      </c>
      <c r="T13" s="9">
        <f t="shared" si="1"/>
        <v>12249182767</v>
      </c>
      <c r="V13" s="10">
        <v>0.2</v>
      </c>
      <c r="Z13" t="s">
        <v>183</v>
      </c>
      <c r="AA13" s="21">
        <v>13038697371</v>
      </c>
      <c r="AB13" s="22">
        <f t="shared" si="2"/>
        <v>0</v>
      </c>
    </row>
    <row r="14" spans="1:28" ht="21.75" customHeight="1">
      <c r="A14" s="39" t="s">
        <v>179</v>
      </c>
      <c r="B14" s="39"/>
      <c r="D14" s="9">
        <v>0</v>
      </c>
      <c r="F14" s="9">
        <v>0</v>
      </c>
      <c r="H14" s="9">
        <v>0</v>
      </c>
      <c r="J14" s="9">
        <f t="shared" si="0"/>
        <v>0</v>
      </c>
      <c r="L14" s="10">
        <v>0</v>
      </c>
      <c r="N14" s="9">
        <v>0</v>
      </c>
      <c r="P14" s="61">
        <v>0</v>
      </c>
      <c r="R14" s="9">
        <v>89770477571</v>
      </c>
      <c r="T14" s="9">
        <f t="shared" si="1"/>
        <v>89770477571</v>
      </c>
      <c r="V14" s="10">
        <v>1.49</v>
      </c>
      <c r="Z14" t="s">
        <v>184</v>
      </c>
      <c r="AA14" s="21">
        <v>123296774145</v>
      </c>
      <c r="AB14" s="22">
        <f t="shared" si="2"/>
        <v>0</v>
      </c>
    </row>
    <row r="15" spans="1:28" ht="21.75" customHeight="1">
      <c r="A15" s="39" t="s">
        <v>180</v>
      </c>
      <c r="B15" s="39"/>
      <c r="D15" s="9">
        <v>0</v>
      </c>
      <c r="F15" s="9">
        <v>0</v>
      </c>
      <c r="H15" s="9">
        <v>0</v>
      </c>
      <c r="J15" s="9">
        <f t="shared" si="0"/>
        <v>0</v>
      </c>
      <c r="L15" s="10">
        <v>0</v>
      </c>
      <c r="N15" s="9">
        <v>0</v>
      </c>
      <c r="P15" s="61">
        <v>0</v>
      </c>
      <c r="R15" s="9">
        <v>926644310</v>
      </c>
      <c r="T15" s="9">
        <f t="shared" si="1"/>
        <v>926644310</v>
      </c>
      <c r="V15" s="10">
        <v>0.02</v>
      </c>
      <c r="Z15" t="s">
        <v>36</v>
      </c>
      <c r="AA15" s="21">
        <v>431706857</v>
      </c>
      <c r="AB15" s="22">
        <f t="shared" si="2"/>
        <v>0</v>
      </c>
    </row>
    <row r="16" spans="1:28" ht="21.75" customHeight="1">
      <c r="A16" s="39" t="s">
        <v>181</v>
      </c>
      <c r="B16" s="39"/>
      <c r="D16" s="9">
        <v>0</v>
      </c>
      <c r="F16" s="9">
        <v>-303875515</v>
      </c>
      <c r="H16" s="9">
        <v>0</v>
      </c>
      <c r="J16" s="9">
        <f t="shared" si="0"/>
        <v>-303875515</v>
      </c>
      <c r="L16" s="10">
        <v>0</v>
      </c>
      <c r="N16" s="9">
        <v>0</v>
      </c>
      <c r="P16" s="61">
        <v>0</v>
      </c>
      <c r="R16" s="9">
        <v>1322857987</v>
      </c>
      <c r="T16" s="9">
        <f t="shared" si="1"/>
        <v>1322857987</v>
      </c>
      <c r="V16" s="10">
        <v>0.02</v>
      </c>
      <c r="Z16" t="s">
        <v>191</v>
      </c>
      <c r="AA16" s="21">
        <v>103245864</v>
      </c>
      <c r="AB16" s="22">
        <f t="shared" si="2"/>
        <v>0</v>
      </c>
    </row>
    <row r="17" spans="1:28" ht="21.75" customHeight="1">
      <c r="A17" s="39" t="s">
        <v>182</v>
      </c>
      <c r="B17" s="39"/>
      <c r="D17" s="9">
        <v>0</v>
      </c>
      <c r="F17" s="9">
        <v>0</v>
      </c>
      <c r="H17" s="9">
        <v>0</v>
      </c>
      <c r="J17" s="9">
        <f t="shared" si="0"/>
        <v>0</v>
      </c>
      <c r="L17" s="10">
        <v>0</v>
      </c>
      <c r="N17" s="9">
        <v>0</v>
      </c>
      <c r="P17" s="61">
        <v>0</v>
      </c>
      <c r="R17" s="9">
        <v>-731059324</v>
      </c>
      <c r="T17" s="9">
        <f t="shared" si="1"/>
        <v>-731059324</v>
      </c>
      <c r="V17" s="10">
        <v>-0.01</v>
      </c>
      <c r="Z17" t="s">
        <v>186</v>
      </c>
      <c r="AA17" s="21">
        <v>3973373748</v>
      </c>
      <c r="AB17" s="22">
        <f t="shared" si="2"/>
        <v>0</v>
      </c>
    </row>
    <row r="18" spans="1:28" ht="21.75" customHeight="1">
      <c r="A18" s="39" t="s">
        <v>183</v>
      </c>
      <c r="B18" s="39"/>
      <c r="D18" s="9">
        <v>0</v>
      </c>
      <c r="F18" s="9">
        <v>0</v>
      </c>
      <c r="H18" s="9">
        <v>0</v>
      </c>
      <c r="J18" s="9">
        <f t="shared" si="0"/>
        <v>0</v>
      </c>
      <c r="L18" s="10">
        <v>0</v>
      </c>
      <c r="N18" s="9">
        <v>0</v>
      </c>
      <c r="P18" s="61">
        <v>0</v>
      </c>
      <c r="R18" s="9">
        <v>13038697371</v>
      </c>
      <c r="T18" s="9">
        <f t="shared" si="1"/>
        <v>13038697371</v>
      </c>
      <c r="V18" s="10">
        <v>0.22</v>
      </c>
      <c r="Z18" t="s">
        <v>179</v>
      </c>
      <c r="AA18" s="21">
        <v>89770477571</v>
      </c>
      <c r="AB18" s="22">
        <f t="shared" si="2"/>
        <v>0</v>
      </c>
    </row>
    <row r="19" spans="1:28" ht="21.75" customHeight="1">
      <c r="A19" s="39" t="s">
        <v>43</v>
      </c>
      <c r="B19" s="39"/>
      <c r="D19" s="9">
        <v>0</v>
      </c>
      <c r="F19" s="9">
        <v>30434098992</v>
      </c>
      <c r="H19" s="9">
        <v>0</v>
      </c>
      <c r="J19" s="9">
        <f t="shared" si="0"/>
        <v>30434098992</v>
      </c>
      <c r="L19" s="10">
        <v>-19.47</v>
      </c>
      <c r="N19" s="9">
        <v>0</v>
      </c>
      <c r="P19" s="61">
        <v>24638031073</v>
      </c>
      <c r="R19" s="9">
        <v>-2703293426</v>
      </c>
      <c r="T19" s="9">
        <f t="shared" si="1"/>
        <v>21934737647</v>
      </c>
      <c r="V19" s="10">
        <v>-2.75</v>
      </c>
      <c r="Z19" t="s">
        <v>38</v>
      </c>
      <c r="AA19" s="21">
        <v>1845245551</v>
      </c>
      <c r="AB19" s="22">
        <f t="shared" si="2"/>
        <v>0</v>
      </c>
    </row>
    <row r="20" spans="1:28" ht="21.75" customHeight="1">
      <c r="A20" s="39" t="s">
        <v>184</v>
      </c>
      <c r="B20" s="39"/>
      <c r="D20" s="9">
        <v>0</v>
      </c>
      <c r="F20" s="9">
        <v>0</v>
      </c>
      <c r="H20" s="9">
        <v>0</v>
      </c>
      <c r="J20" s="9">
        <f t="shared" si="0"/>
        <v>0</v>
      </c>
      <c r="L20" s="10">
        <v>0</v>
      </c>
      <c r="N20" s="9">
        <v>0</v>
      </c>
      <c r="P20" s="61">
        <v>0</v>
      </c>
      <c r="R20" s="9">
        <v>123296774145</v>
      </c>
      <c r="T20" s="9">
        <f t="shared" si="1"/>
        <v>123296774145</v>
      </c>
      <c r="V20" s="10">
        <v>2.0499999999999998</v>
      </c>
      <c r="Z20" t="s">
        <v>181</v>
      </c>
      <c r="AA20" s="21">
        <v>1322857987</v>
      </c>
      <c r="AB20" s="22">
        <f t="shared" si="2"/>
        <v>0</v>
      </c>
    </row>
    <row r="21" spans="1:28" ht="21.75" customHeight="1">
      <c r="A21" s="39" t="s">
        <v>185</v>
      </c>
      <c r="B21" s="39"/>
      <c r="D21" s="9">
        <v>0</v>
      </c>
      <c r="F21" s="9">
        <v>0</v>
      </c>
      <c r="H21" s="9">
        <v>0</v>
      </c>
      <c r="J21" s="9">
        <f t="shared" si="0"/>
        <v>0</v>
      </c>
      <c r="L21" s="10">
        <v>0</v>
      </c>
      <c r="N21" s="9">
        <v>0</v>
      </c>
      <c r="P21" s="61">
        <v>0</v>
      </c>
      <c r="R21" s="9">
        <v>2663771576</v>
      </c>
      <c r="T21" s="9">
        <f t="shared" si="1"/>
        <v>2663771576</v>
      </c>
      <c r="V21" s="10">
        <v>0.04</v>
      </c>
      <c r="Z21" t="s">
        <v>189</v>
      </c>
      <c r="AA21" s="21">
        <v>-3584744642</v>
      </c>
      <c r="AB21" s="22">
        <f t="shared" si="2"/>
        <v>0</v>
      </c>
    </row>
    <row r="22" spans="1:28" ht="21.75" customHeight="1">
      <c r="A22" s="39" t="s">
        <v>186</v>
      </c>
      <c r="B22" s="39"/>
      <c r="D22" s="9">
        <v>0</v>
      </c>
      <c r="F22" s="9">
        <v>0</v>
      </c>
      <c r="H22" s="9">
        <v>0</v>
      </c>
      <c r="J22" s="9">
        <f t="shared" si="0"/>
        <v>0</v>
      </c>
      <c r="L22" s="10">
        <v>0</v>
      </c>
      <c r="N22" s="9">
        <v>0</v>
      </c>
      <c r="P22" s="61">
        <v>0</v>
      </c>
      <c r="R22" s="9">
        <v>3973373748</v>
      </c>
      <c r="T22" s="9">
        <f t="shared" si="1"/>
        <v>3973373748</v>
      </c>
      <c r="V22" s="10">
        <v>7.0000000000000007E-2</v>
      </c>
      <c r="Z22" t="s">
        <v>180</v>
      </c>
      <c r="AA22" s="21">
        <v>926644310</v>
      </c>
      <c r="AB22" s="22">
        <f t="shared" si="2"/>
        <v>0</v>
      </c>
    </row>
    <row r="23" spans="1:28" ht="21.75" customHeight="1">
      <c r="A23" s="39" t="s">
        <v>187</v>
      </c>
      <c r="B23" s="39"/>
      <c r="D23" s="9">
        <v>0</v>
      </c>
      <c r="F23" s="9">
        <v>0</v>
      </c>
      <c r="H23" s="9">
        <v>0</v>
      </c>
      <c r="J23" s="9">
        <f t="shared" si="0"/>
        <v>0</v>
      </c>
      <c r="L23" s="10">
        <v>0</v>
      </c>
      <c r="N23" s="9">
        <v>0</v>
      </c>
      <c r="P23" s="61">
        <v>0</v>
      </c>
      <c r="R23" s="9">
        <v>9203271595</v>
      </c>
      <c r="T23" s="9">
        <f t="shared" si="1"/>
        <v>9203271595</v>
      </c>
      <c r="V23" s="10">
        <v>0.15</v>
      </c>
      <c r="Z23" t="s">
        <v>182</v>
      </c>
      <c r="AA23" s="21">
        <v>-731059324</v>
      </c>
      <c r="AB23" s="22">
        <f t="shared" si="2"/>
        <v>0</v>
      </c>
    </row>
    <row r="24" spans="1:28" ht="21.75" customHeight="1">
      <c r="A24" s="39" t="s">
        <v>188</v>
      </c>
      <c r="B24" s="39"/>
      <c r="D24" s="9">
        <v>0</v>
      </c>
      <c r="F24" s="9">
        <v>0</v>
      </c>
      <c r="H24" s="9">
        <v>0</v>
      </c>
      <c r="J24" s="9">
        <f t="shared" si="0"/>
        <v>0</v>
      </c>
      <c r="L24" s="10">
        <v>0</v>
      </c>
      <c r="N24" s="9">
        <v>0</v>
      </c>
      <c r="P24" s="61">
        <v>0</v>
      </c>
      <c r="R24" s="9">
        <v>100776133825</v>
      </c>
      <c r="T24" s="9">
        <f t="shared" si="1"/>
        <v>100776133825</v>
      </c>
      <c r="V24" s="10">
        <v>1.68</v>
      </c>
      <c r="Z24" t="s">
        <v>39</v>
      </c>
      <c r="AA24" s="21">
        <v>1837704121</v>
      </c>
      <c r="AB24" s="22">
        <f t="shared" si="2"/>
        <v>0</v>
      </c>
    </row>
    <row r="25" spans="1:28" ht="21.75" customHeight="1">
      <c r="A25" s="39" t="s">
        <v>189</v>
      </c>
      <c r="B25" s="39"/>
      <c r="D25" s="9">
        <v>0</v>
      </c>
      <c r="F25" s="9">
        <v>0</v>
      </c>
      <c r="H25" s="9">
        <v>0</v>
      </c>
      <c r="J25" s="9">
        <f t="shared" si="0"/>
        <v>0</v>
      </c>
      <c r="L25" s="10">
        <v>0</v>
      </c>
      <c r="N25" s="9">
        <v>0</v>
      </c>
      <c r="P25" s="61">
        <v>0</v>
      </c>
      <c r="R25" s="9">
        <v>-3584744642</v>
      </c>
      <c r="T25" s="9">
        <f t="shared" si="1"/>
        <v>-3584744642</v>
      </c>
      <c r="V25" s="10">
        <v>-0.06</v>
      </c>
      <c r="Z25" t="s">
        <v>185</v>
      </c>
      <c r="AA25" s="21">
        <v>2663771576</v>
      </c>
      <c r="AB25" s="22">
        <f t="shared" si="2"/>
        <v>0</v>
      </c>
    </row>
    <row r="26" spans="1:28" ht="21.75" customHeight="1">
      <c r="A26" s="39" t="s">
        <v>190</v>
      </c>
      <c r="B26" s="39"/>
      <c r="D26" s="9">
        <v>0</v>
      </c>
      <c r="F26" s="9">
        <v>0</v>
      </c>
      <c r="H26" s="9">
        <v>0</v>
      </c>
      <c r="J26" s="9">
        <f t="shared" si="0"/>
        <v>0</v>
      </c>
      <c r="L26" s="10">
        <v>0</v>
      </c>
      <c r="N26" s="9">
        <v>0</v>
      </c>
      <c r="P26" s="61">
        <v>0</v>
      </c>
      <c r="R26" s="9">
        <v>758520916</v>
      </c>
      <c r="T26" s="9">
        <f t="shared" si="1"/>
        <v>758520916</v>
      </c>
      <c r="V26" s="10">
        <v>0.01</v>
      </c>
      <c r="Z26" t="s">
        <v>40</v>
      </c>
      <c r="AA26" s="21">
        <v>429926023</v>
      </c>
      <c r="AB26" s="22">
        <f t="shared" si="2"/>
        <v>0</v>
      </c>
    </row>
    <row r="27" spans="1:28" ht="21.75" customHeight="1">
      <c r="A27" s="39" t="s">
        <v>191</v>
      </c>
      <c r="B27" s="39"/>
      <c r="D27" s="9">
        <v>0</v>
      </c>
      <c r="F27" s="9">
        <v>0</v>
      </c>
      <c r="H27" s="9">
        <v>0</v>
      </c>
      <c r="J27" s="9">
        <f t="shared" si="0"/>
        <v>0</v>
      </c>
      <c r="L27" s="10">
        <v>0</v>
      </c>
      <c r="N27" s="9">
        <v>0</v>
      </c>
      <c r="P27" s="61">
        <v>0</v>
      </c>
      <c r="R27" s="9">
        <v>103245864</v>
      </c>
      <c r="T27" s="9">
        <f t="shared" si="1"/>
        <v>103245864</v>
      </c>
      <c r="V27" s="10">
        <v>0</v>
      </c>
      <c r="Z27" t="s">
        <v>187</v>
      </c>
      <c r="AA27" s="21">
        <v>9203271595</v>
      </c>
      <c r="AB27" s="22">
        <f t="shared" si="2"/>
        <v>0</v>
      </c>
    </row>
    <row r="28" spans="1:28" ht="21.75" customHeight="1">
      <c r="A28" s="39" t="s">
        <v>192</v>
      </c>
      <c r="B28" s="39"/>
      <c r="D28" s="9">
        <v>0</v>
      </c>
      <c r="F28" s="9">
        <v>0</v>
      </c>
      <c r="H28" s="9">
        <v>0</v>
      </c>
      <c r="J28" s="9">
        <f t="shared" si="0"/>
        <v>0</v>
      </c>
      <c r="L28" s="10">
        <v>0</v>
      </c>
      <c r="N28" s="9">
        <v>0</v>
      </c>
      <c r="P28" s="61">
        <v>0</v>
      </c>
      <c r="R28" s="9">
        <v>196059692895</v>
      </c>
      <c r="T28" s="9">
        <f t="shared" si="1"/>
        <v>196059692895</v>
      </c>
      <c r="V28" s="10">
        <v>3.26</v>
      </c>
      <c r="Z28" t="s">
        <v>43</v>
      </c>
      <c r="AA28" s="21">
        <v>-2703293426</v>
      </c>
      <c r="AB28" s="22">
        <f t="shared" si="2"/>
        <v>0</v>
      </c>
    </row>
    <row r="29" spans="1:28" ht="21.75" customHeight="1">
      <c r="A29" s="39" t="s">
        <v>42</v>
      </c>
      <c r="B29" s="39"/>
      <c r="D29" s="9">
        <v>0</v>
      </c>
      <c r="F29" s="9">
        <v>24725744784</v>
      </c>
      <c r="H29" s="9">
        <v>0</v>
      </c>
      <c r="J29" s="9">
        <f t="shared" si="0"/>
        <v>24725744784</v>
      </c>
      <c r="L29" s="10">
        <v>-16.91</v>
      </c>
      <c r="N29" s="9">
        <v>0</v>
      </c>
      <c r="P29" s="61">
        <v>15930381168</v>
      </c>
      <c r="R29" s="9">
        <v>0</v>
      </c>
      <c r="T29" s="9">
        <f t="shared" si="1"/>
        <v>15930381168</v>
      </c>
      <c r="V29" s="10">
        <v>-2.41</v>
      </c>
    </row>
    <row r="30" spans="1:28" ht="21.75" customHeight="1">
      <c r="A30" s="39" t="s">
        <v>193</v>
      </c>
      <c r="B30" s="39"/>
      <c r="D30" s="9">
        <v>0</v>
      </c>
      <c r="F30" s="9">
        <v>16297627960</v>
      </c>
      <c r="H30" s="9">
        <v>0</v>
      </c>
      <c r="J30" s="9">
        <f t="shared" si="0"/>
        <v>16297627960</v>
      </c>
      <c r="L30" s="10">
        <v>-9.42</v>
      </c>
      <c r="N30" s="9">
        <v>0</v>
      </c>
      <c r="P30" s="61">
        <v>9381723299</v>
      </c>
      <c r="R30" s="9">
        <v>0</v>
      </c>
      <c r="T30" s="9">
        <f t="shared" si="1"/>
        <v>9381723299</v>
      </c>
      <c r="V30" s="10">
        <v>-1.38</v>
      </c>
    </row>
    <row r="31" spans="1:28" ht="21.75" customHeight="1">
      <c r="A31" s="39" t="s">
        <v>194</v>
      </c>
      <c r="B31" s="39"/>
      <c r="D31" s="9">
        <v>0</v>
      </c>
      <c r="F31" s="9">
        <v>20449521917</v>
      </c>
      <c r="H31" s="9">
        <v>0</v>
      </c>
      <c r="J31" s="9">
        <f t="shared" si="0"/>
        <v>20449521917</v>
      </c>
      <c r="L31" s="10">
        <v>-13.88</v>
      </c>
      <c r="N31" s="9">
        <v>0</v>
      </c>
      <c r="P31" s="61">
        <v>15267847023</v>
      </c>
      <c r="R31" s="9">
        <v>0</v>
      </c>
      <c r="T31" s="9">
        <f t="shared" si="1"/>
        <v>15267847023</v>
      </c>
      <c r="V31" s="10">
        <v>-1.95</v>
      </c>
    </row>
    <row r="32" spans="1:28" ht="21.75" customHeight="1">
      <c r="A32" s="39" t="s">
        <v>41</v>
      </c>
      <c r="B32" s="39"/>
      <c r="D32" s="9">
        <v>0</v>
      </c>
      <c r="F32" s="9">
        <v>3387666284</v>
      </c>
      <c r="H32" s="9">
        <v>0</v>
      </c>
      <c r="J32" s="9">
        <f t="shared" si="0"/>
        <v>3387666284</v>
      </c>
      <c r="L32" s="10">
        <v>-3.08</v>
      </c>
      <c r="N32" s="9">
        <v>0</v>
      </c>
      <c r="P32" s="61">
        <v>-2380335780</v>
      </c>
      <c r="R32" s="9">
        <v>0</v>
      </c>
      <c r="T32" s="9">
        <f t="shared" si="1"/>
        <v>-2380335780</v>
      </c>
      <c r="V32" s="10">
        <v>-0.51</v>
      </c>
    </row>
    <row r="33" spans="1:22" ht="21.75" customHeight="1">
      <c r="A33" s="39" t="s">
        <v>37</v>
      </c>
      <c r="B33" s="39"/>
      <c r="D33" s="9">
        <v>0</v>
      </c>
      <c r="F33" s="9">
        <v>0</v>
      </c>
      <c r="H33" s="9">
        <v>0</v>
      </c>
      <c r="J33" s="9">
        <f t="shared" si="0"/>
        <v>0</v>
      </c>
      <c r="L33" s="10">
        <v>0</v>
      </c>
      <c r="N33" s="9">
        <v>0</v>
      </c>
      <c r="P33" s="61">
        <v>-704250000</v>
      </c>
      <c r="R33" s="9">
        <v>0</v>
      </c>
      <c r="T33" s="9">
        <f t="shared" si="1"/>
        <v>-704250000</v>
      </c>
      <c r="V33" s="10">
        <v>-0.01</v>
      </c>
    </row>
    <row r="34" spans="1:22" ht="21.75" customHeight="1">
      <c r="A34" s="39" t="s">
        <v>48</v>
      </c>
      <c r="B34" s="39"/>
      <c r="D34" s="9">
        <v>0</v>
      </c>
      <c r="F34" s="9">
        <v>4539862438</v>
      </c>
      <c r="H34" s="9">
        <v>0</v>
      </c>
      <c r="J34" s="9">
        <f t="shared" si="0"/>
        <v>4539862438</v>
      </c>
      <c r="L34" s="10">
        <v>0.56000000000000005</v>
      </c>
      <c r="N34" s="9">
        <v>0</v>
      </c>
      <c r="P34" s="61">
        <v>4539862438</v>
      </c>
      <c r="R34" s="9">
        <v>0</v>
      </c>
      <c r="T34" s="9">
        <f t="shared" si="1"/>
        <v>4539862438</v>
      </c>
      <c r="V34" s="10">
        <v>0.08</v>
      </c>
    </row>
    <row r="35" spans="1:22" ht="21.75" customHeight="1">
      <c r="A35" s="39" t="s">
        <v>35</v>
      </c>
      <c r="B35" s="39"/>
      <c r="D35" s="9">
        <v>0</v>
      </c>
      <c r="F35" s="9">
        <v>0</v>
      </c>
      <c r="H35" s="9">
        <v>0</v>
      </c>
      <c r="J35" s="9">
        <f t="shared" si="0"/>
        <v>0</v>
      </c>
      <c r="L35" s="10">
        <v>0</v>
      </c>
      <c r="N35" s="9">
        <v>0</v>
      </c>
      <c r="P35" s="61">
        <v>-117375000</v>
      </c>
      <c r="R35" s="9">
        <v>0</v>
      </c>
      <c r="T35" s="9">
        <f t="shared" si="1"/>
        <v>-117375000</v>
      </c>
      <c r="V35" s="10">
        <v>0</v>
      </c>
    </row>
    <row r="36" spans="1:22" ht="21.75" customHeight="1">
      <c r="A36" s="39" t="s">
        <v>47</v>
      </c>
      <c r="B36" s="39"/>
      <c r="D36" s="9">
        <v>0</v>
      </c>
      <c r="F36" s="9">
        <v>-143000000</v>
      </c>
      <c r="H36" s="9">
        <v>0</v>
      </c>
      <c r="J36" s="9">
        <f t="shared" si="0"/>
        <v>-143000000</v>
      </c>
      <c r="L36" s="10">
        <v>-0.02</v>
      </c>
      <c r="N36" s="9">
        <v>0</v>
      </c>
      <c r="P36" s="61">
        <v>-143000000</v>
      </c>
      <c r="R36" s="9">
        <v>0</v>
      </c>
      <c r="T36" s="9">
        <f t="shared" si="1"/>
        <v>-143000000</v>
      </c>
      <c r="V36" s="10">
        <v>0</v>
      </c>
    </row>
    <row r="37" spans="1:22" ht="21.75" customHeight="1">
      <c r="A37" s="39" t="s">
        <v>46</v>
      </c>
      <c r="B37" s="39"/>
      <c r="D37" s="9">
        <v>0</v>
      </c>
      <c r="F37" s="9">
        <v>-143000000</v>
      </c>
      <c r="H37" s="9">
        <v>0</v>
      </c>
      <c r="J37" s="9">
        <f t="shared" si="0"/>
        <v>-143000000</v>
      </c>
      <c r="L37" s="10">
        <v>-0.02</v>
      </c>
      <c r="N37" s="9">
        <v>0</v>
      </c>
      <c r="P37" s="61">
        <v>-143000000</v>
      </c>
      <c r="R37" s="9">
        <v>0</v>
      </c>
      <c r="T37" s="9">
        <f t="shared" si="1"/>
        <v>-143000000</v>
      </c>
      <c r="V37" s="10">
        <v>0</v>
      </c>
    </row>
    <row r="38" spans="1:22" ht="21.75" customHeight="1">
      <c r="A38" s="8" t="s">
        <v>296</v>
      </c>
      <c r="B38" s="8"/>
      <c r="D38" s="9">
        <v>0</v>
      </c>
      <c r="F38" s="9">
        <v>-32535642</v>
      </c>
      <c r="H38" s="9">
        <v>0</v>
      </c>
      <c r="J38" s="9">
        <f t="shared" si="0"/>
        <v>-32535642</v>
      </c>
      <c r="L38" s="10"/>
      <c r="N38" s="9">
        <v>0</v>
      </c>
      <c r="P38" s="9">
        <v>0</v>
      </c>
      <c r="R38" s="9">
        <v>0</v>
      </c>
      <c r="T38" s="9">
        <f t="shared" si="1"/>
        <v>0</v>
      </c>
      <c r="V38" s="10"/>
    </row>
    <row r="39" spans="1:22" ht="21.75" customHeight="1">
      <c r="A39" s="8" t="s">
        <v>300</v>
      </c>
      <c r="B39" s="8"/>
      <c r="D39" s="9">
        <v>0</v>
      </c>
      <c r="F39" s="9">
        <v>6248110133</v>
      </c>
      <c r="H39" s="9">
        <v>0</v>
      </c>
      <c r="J39" s="9">
        <f t="shared" si="0"/>
        <v>6248110133</v>
      </c>
      <c r="L39" s="10"/>
      <c r="N39" s="9">
        <v>0</v>
      </c>
      <c r="P39" s="9">
        <v>0</v>
      </c>
      <c r="R39" s="9">
        <v>0</v>
      </c>
      <c r="T39" s="9">
        <f t="shared" si="1"/>
        <v>0</v>
      </c>
      <c r="V39" s="10"/>
    </row>
    <row r="40" spans="1:22" ht="21.75" customHeight="1">
      <c r="A40" s="41" t="s">
        <v>45</v>
      </c>
      <c r="B40" s="41"/>
      <c r="D40" s="13">
        <v>0</v>
      </c>
      <c r="F40" s="13">
        <v>-119375000</v>
      </c>
      <c r="H40" s="13">
        <v>0</v>
      </c>
      <c r="J40" s="13">
        <f t="shared" si="0"/>
        <v>-119375000</v>
      </c>
      <c r="L40" s="14">
        <v>-0.01</v>
      </c>
      <c r="N40" s="13">
        <v>0</v>
      </c>
      <c r="P40" s="61">
        <v>-119375000</v>
      </c>
      <c r="R40" s="13">
        <v>0</v>
      </c>
      <c r="T40" s="13">
        <f t="shared" si="1"/>
        <v>-119375000</v>
      </c>
      <c r="V40" s="14">
        <v>0</v>
      </c>
    </row>
    <row r="41" spans="1:22" ht="21.75" customHeight="1" thickBot="1">
      <c r="A41" s="43" t="s">
        <v>23</v>
      </c>
      <c r="B41" s="43"/>
      <c r="D41" s="16">
        <v>0</v>
      </c>
      <c r="F41" s="16">
        <f>SUM(F9:F40)</f>
        <v>105297014351</v>
      </c>
      <c r="H41" s="16">
        <v>7860093744</v>
      </c>
      <c r="J41" s="16">
        <f>SUM(J9:J40)</f>
        <v>113157108095</v>
      </c>
      <c r="L41" s="17">
        <v>-61.28</v>
      </c>
      <c r="N41" s="16">
        <v>0</v>
      </c>
      <c r="P41" s="16">
        <f>SUM(P9:P40)</f>
        <v>66150509221</v>
      </c>
      <c r="R41" s="16">
        <f>SUM(R9:R40)</f>
        <v>551668129730</v>
      </c>
      <c r="T41" s="16">
        <v>16123716804</v>
      </c>
      <c r="V41" s="17">
        <v>0.28999999999999998</v>
      </c>
    </row>
    <row r="42" spans="1:22" ht="13.5" thickTop="1"/>
    <row r="45" spans="1:22">
      <c r="F45" s="20">
        <f>SUM('درآمد ناشی از تغییر قیمت اوراق'!I35:I50)</f>
        <v>105297014351</v>
      </c>
      <c r="H45" s="20">
        <f>SUM('درآمد ناشی از فروش'!I15:I34)</f>
        <v>7860093744</v>
      </c>
      <c r="P45" s="20">
        <f>SUM('درآمد ناشی از تغییر قیمت اوراق'!Q35:Q50)</f>
        <v>66150509221</v>
      </c>
      <c r="R45" s="20">
        <f>SUM('درآمد ناشی از فروش'!Q15:Q34)</f>
        <v>551668129730</v>
      </c>
    </row>
    <row r="46" spans="1:22">
      <c r="F46" s="20">
        <f>F45-F41</f>
        <v>0</v>
      </c>
      <c r="H46" s="20">
        <f>H45-H41</f>
        <v>0</v>
      </c>
      <c r="P46" s="20">
        <f>P45-P41</f>
        <v>0</v>
      </c>
      <c r="R46" s="20">
        <f>R45-R41</f>
        <v>0</v>
      </c>
    </row>
  </sheetData>
  <mergeCells count="40"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0:B40"/>
    <mergeCell ref="A41:B41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  <vt:lpstr>'درآمد سرمایه گذاری در اوراق به'!Print_Titles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cp:lastPrinted>2025-10-29T11:35:41Z</cp:lastPrinted>
  <dcterms:created xsi:type="dcterms:W3CDTF">2025-10-27T06:07:46Z</dcterms:created>
  <dcterms:modified xsi:type="dcterms:W3CDTF">2025-10-29T12:49:29Z</dcterms:modified>
</cp:coreProperties>
</file>