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صندوق\صندوق سپهر سودمند سینا\افشای پرتفو\1405\فروردین\"/>
    </mc:Choice>
  </mc:AlternateContent>
  <xr:revisionPtr revIDLastSave="0" documentId="13_ncr:1_{AEF5CD5F-11D3-4720-9156-86DF38F155D3}" xr6:coauthVersionLast="47" xr6:coauthVersionMax="47" xr10:uidLastSave="{00000000-0000-0000-0000-000000000000}"/>
  <bookViews>
    <workbookView xWindow="-120" yWindow="-120" windowWidth="29040" windowHeight="15720" firstSheet="12" activeTab="20" xr2:uid="{00000000-000D-0000-FFFF-FFFF00000000}"/>
  </bookViews>
  <sheets>
    <sheet name="صورت وضعیت" sheetId="1" r:id="rId1"/>
    <sheet name="سهام" sheetId="2" r:id="rId2"/>
    <sheet name="اوراق مشتقه" sheetId="3" state="hidden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state="hidden" r:id="rId15"/>
    <sheet name="درآمد سود صندوق" sheetId="16" state="hidden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Print_Area" localSheetId="4">اوراق!$A$1:$AM$29</definedName>
    <definedName name="_xlnm.Print_Area" localSheetId="2">'اوراق مشتقه'!$A$1:$AX$16</definedName>
    <definedName name="_xlnm.Print_Area" localSheetId="5">'تعدیل قیمت'!$A$1:$N$14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بانکی'!$A$1:$K$23</definedName>
    <definedName name="_xlnm.Print_Area" localSheetId="10">'درآمد سرمایه گذاری در اوراق به'!$A$1:$S$29</definedName>
    <definedName name="_xlnm.Print_Area" localSheetId="8">'درآمد سرمایه گذاری در سهام'!$A$1:$X$11</definedName>
    <definedName name="_xlnm.Print_Area" localSheetId="9">'درآمد سرمایه گذاری در صندوق'!$A$1:$X$21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اوراق'!$A$1:$S$41</definedName>
    <definedName name="_xlnm.Print_Area" localSheetId="18">'درآمد ناشی از فروش'!$A$1:$S$9</definedName>
    <definedName name="_xlnm.Print_Area" localSheetId="13">'سایر درآمدها'!$A$1:$G$11</definedName>
    <definedName name="_xlnm.Print_Area" localSheetId="6">سپرده!$A$1:$M$27</definedName>
    <definedName name="_xlnm.Print_Area" localSheetId="16">'سود اوراق بهادار'!$A$1:$U$26</definedName>
    <definedName name="_xlnm.Print_Area" localSheetId="17">'سود سپرده بانکی'!$A$1:$N$23</definedName>
    <definedName name="_xlnm.Print_Area" localSheetId="1">سهام!$A$1:$AC$11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21" l="1"/>
  <c r="I47" i="21"/>
  <c r="K23" i="18"/>
  <c r="K25" i="18"/>
  <c r="D23" i="13"/>
  <c r="D27" i="13" s="1"/>
  <c r="J9" i="11"/>
  <c r="D29" i="11"/>
  <c r="H9" i="8"/>
  <c r="H12" i="8"/>
  <c r="H8" i="8"/>
  <c r="L27" i="7"/>
  <c r="L31" i="7" s="1"/>
  <c r="J27" i="7"/>
  <c r="J31" i="7" s="1"/>
  <c r="H27" i="7"/>
  <c r="F27" i="7"/>
  <c r="D27" i="7"/>
  <c r="D31" i="7" s="1"/>
  <c r="E27" i="13"/>
  <c r="F27" i="13"/>
  <c r="G27" i="13"/>
  <c r="H27" i="13"/>
  <c r="H23" i="13"/>
  <c r="H25" i="13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9" i="7"/>
  <c r="E31" i="7"/>
  <c r="F31" i="7"/>
  <c r="G31" i="7"/>
  <c r="H31" i="7"/>
  <c r="I31" i="7"/>
  <c r="E29" i="7"/>
  <c r="F29" i="7"/>
  <c r="G29" i="7"/>
  <c r="H29" i="7"/>
  <c r="I29" i="7"/>
  <c r="K29" i="7"/>
  <c r="D29" i="7"/>
  <c r="E27" i="7"/>
  <c r="G27" i="7"/>
  <c r="I27" i="7"/>
  <c r="K27" i="7"/>
  <c r="G9" i="18"/>
  <c r="G10" i="18"/>
  <c r="G11" i="18"/>
  <c r="G12" i="18"/>
  <c r="G13" i="18"/>
  <c r="G23" i="18" s="1"/>
  <c r="G14" i="18"/>
  <c r="G15" i="18"/>
  <c r="G16" i="18"/>
  <c r="G17" i="18"/>
  <c r="G18" i="18"/>
  <c r="G19" i="18"/>
  <c r="G20" i="18"/>
  <c r="G21" i="18"/>
  <c r="G22" i="18"/>
  <c r="G8" i="18"/>
  <c r="M9" i="18"/>
  <c r="M23" i="18" s="1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8" i="18"/>
  <c r="E25" i="18"/>
  <c r="I27" i="18"/>
  <c r="C27" i="18"/>
  <c r="H25" i="18"/>
  <c r="J25" i="18"/>
  <c r="L25" i="18"/>
  <c r="D23" i="18"/>
  <c r="E23" i="18"/>
  <c r="F23" i="18"/>
  <c r="H23" i="18"/>
  <c r="I23" i="18"/>
  <c r="J23" i="18"/>
  <c r="L23" i="18"/>
  <c r="C23" i="18"/>
  <c r="F18" i="8"/>
  <c r="F12" i="8"/>
  <c r="F11" i="8"/>
  <c r="F13" i="8" s="1"/>
  <c r="H11" i="8" s="1"/>
  <c r="F10" i="8"/>
  <c r="F9" i="8"/>
  <c r="D25" i="13" l="1"/>
  <c r="H10" i="8"/>
  <c r="H13" i="8"/>
  <c r="J29" i="7"/>
  <c r="F16" i="8"/>
  <c r="F19" i="8"/>
  <c r="L29" i="7"/>
  <c r="U9" i="10" l="1"/>
  <c r="U10" i="10"/>
  <c r="U11" i="10"/>
  <c r="U12" i="10"/>
  <c r="U13" i="10"/>
  <c r="U14" i="10"/>
  <c r="U15" i="10"/>
  <c r="U16" i="10"/>
  <c r="U17" i="10"/>
  <c r="U18" i="10"/>
  <c r="U19" i="10"/>
  <c r="U20" i="10"/>
  <c r="J10" i="10"/>
  <c r="J11" i="10"/>
  <c r="J12" i="10"/>
  <c r="J13" i="10"/>
  <c r="J14" i="10"/>
  <c r="J15" i="10"/>
  <c r="J16" i="10"/>
  <c r="J17" i="10"/>
  <c r="J18" i="10"/>
  <c r="J19" i="10"/>
  <c r="J20" i="10"/>
  <c r="J9" i="10"/>
  <c r="E21" i="10"/>
  <c r="F21" i="10"/>
  <c r="F23" i="10" s="1"/>
  <c r="G21" i="10"/>
  <c r="H21" i="10"/>
  <c r="I21" i="10"/>
  <c r="K21" i="10"/>
  <c r="L21" i="10"/>
  <c r="M21" i="10"/>
  <c r="N21" i="10"/>
  <c r="O21" i="10"/>
  <c r="P21" i="10"/>
  <c r="Q21" i="10"/>
  <c r="R21" i="10"/>
  <c r="S21" i="10"/>
  <c r="T21" i="10"/>
  <c r="V21" i="10"/>
  <c r="W21" i="10"/>
  <c r="D21" i="10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Q29" i="11"/>
  <c r="R2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9" i="11"/>
  <c r="N31" i="11"/>
  <c r="L31" i="11"/>
  <c r="D31" i="11"/>
  <c r="U11" i="11"/>
  <c r="U12" i="11"/>
  <c r="U13" i="11"/>
  <c r="U14" i="11"/>
  <c r="U15" i="11"/>
  <c r="U16" i="11"/>
  <c r="U9" i="11"/>
  <c r="E29" i="11"/>
  <c r="F29" i="11"/>
  <c r="U10" i="11" s="1"/>
  <c r="G29" i="11"/>
  <c r="H29" i="11"/>
  <c r="I29" i="11"/>
  <c r="K29" i="11"/>
  <c r="L29" i="11"/>
  <c r="M29" i="11"/>
  <c r="N29" i="11"/>
  <c r="O29" i="11"/>
  <c r="P29" i="11"/>
  <c r="U21" i="10" l="1"/>
  <c r="U23" i="10" s="1"/>
  <c r="J21" i="10"/>
  <c r="J29" i="11"/>
  <c r="F33" i="11"/>
  <c r="F32" i="11"/>
  <c r="D13" i="14"/>
  <c r="E13" i="14"/>
  <c r="F13" i="14"/>
  <c r="F11" i="14"/>
  <c r="D11" i="14"/>
  <c r="T29" i="17"/>
  <c r="U17" i="11" l="1"/>
  <c r="U19" i="11"/>
  <c r="U21" i="11"/>
  <c r="U18" i="11"/>
  <c r="U20" i="11"/>
  <c r="T24" i="17"/>
  <c r="T25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8" i="17"/>
  <c r="N24" i="17"/>
  <c r="N25" i="17"/>
  <c r="N9" i="17"/>
  <c r="N10" i="17"/>
  <c r="N11" i="17"/>
  <c r="N12" i="17"/>
  <c r="N13" i="17"/>
  <c r="N14" i="17"/>
  <c r="N15" i="17"/>
  <c r="N16" i="17"/>
  <c r="N17" i="17"/>
  <c r="N18" i="17"/>
  <c r="N19" i="17"/>
  <c r="N26" i="17" s="1"/>
  <c r="N20" i="17"/>
  <c r="N21" i="17"/>
  <c r="N22" i="17"/>
  <c r="N23" i="17"/>
  <c r="N8" i="17"/>
  <c r="K26" i="17"/>
  <c r="L26" i="17"/>
  <c r="M26" i="17"/>
  <c r="O26" i="17"/>
  <c r="P26" i="17"/>
  <c r="Q26" i="17"/>
  <c r="R26" i="17"/>
  <c r="S26" i="17"/>
  <c r="J26" i="17"/>
  <c r="J30" i="17"/>
  <c r="I14" i="19"/>
  <c r="I13" i="19"/>
  <c r="T23" i="21"/>
  <c r="T26" i="17" l="1"/>
  <c r="Q11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40" i="21"/>
  <c r="I8" i="21"/>
  <c r="Q9" i="21"/>
  <c r="Q10" i="21"/>
  <c r="V11" i="21"/>
  <c r="Q12" i="21"/>
  <c r="Q13" i="21"/>
  <c r="Q14" i="21"/>
  <c r="V14" i="21" s="1"/>
  <c r="Q15" i="21"/>
  <c r="V15" i="21" s="1"/>
  <c r="Q16" i="21"/>
  <c r="V16" i="21" s="1"/>
  <c r="Q17" i="21"/>
  <c r="V17" i="21" s="1"/>
  <c r="Q18" i="21"/>
  <c r="V18" i="21" s="1"/>
  <c r="Q19" i="21"/>
  <c r="Q20" i="21"/>
  <c r="Q21" i="21"/>
  <c r="Q22" i="21"/>
  <c r="Q23" i="21"/>
  <c r="V20" i="21" s="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40" i="21"/>
  <c r="Q8" i="21"/>
  <c r="O41" i="21"/>
  <c r="M41" i="21"/>
  <c r="K41" i="21"/>
  <c r="G41" i="21"/>
  <c r="E41" i="21"/>
  <c r="C41" i="21"/>
  <c r="K14" i="6"/>
  <c r="C14" i="6"/>
  <c r="AJ31" i="5"/>
  <c r="AH31" i="5"/>
  <c r="AJ30" i="5"/>
  <c r="AL29" i="5"/>
  <c r="AJ29" i="5"/>
  <c r="AH29" i="5"/>
  <c r="AD29" i="5"/>
  <c r="AB29" i="5"/>
  <c r="Z29" i="5"/>
  <c r="T31" i="5"/>
  <c r="R31" i="5"/>
  <c r="T29" i="5"/>
  <c r="R29" i="5"/>
  <c r="P29" i="5"/>
  <c r="W23" i="4"/>
  <c r="G23" i="4"/>
  <c r="AA21" i="4"/>
  <c r="Y21" i="4"/>
  <c r="Y23" i="4" s="1"/>
  <c r="W21" i="4"/>
  <c r="S21" i="4"/>
  <c r="I21" i="4"/>
  <c r="I23" i="4" s="1"/>
  <c r="G21" i="4"/>
  <c r="D21" i="4"/>
  <c r="Z11" i="2"/>
  <c r="X11" i="2"/>
  <c r="T11" i="2"/>
  <c r="X13" i="2"/>
  <c r="Z14" i="2"/>
  <c r="J11" i="2"/>
  <c r="J15" i="2" s="1"/>
  <c r="H11" i="2"/>
  <c r="H13" i="2" s="1"/>
  <c r="F11" i="2"/>
  <c r="J14" i="2"/>
  <c r="V12" i="21" l="1"/>
  <c r="V10" i="21"/>
  <c r="V13" i="21"/>
  <c r="V8" i="21"/>
  <c r="V19" i="21"/>
  <c r="I43" i="21"/>
  <c r="Q41" i="21"/>
  <c r="Q43" i="21" s="1"/>
  <c r="V9" i="21"/>
</calcChain>
</file>

<file path=xl/sharedStrings.xml><?xml version="1.0" encoding="utf-8"?>
<sst xmlns="http://schemas.openxmlformats.org/spreadsheetml/2006/main" count="698" uniqueCount="291">
  <si>
    <t>صندوق سرمایه‌گذاری قابل معامله سپهر سودمند سینا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</si>
  <si>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</si>
  <si>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</si>
  <si>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</si>
  <si>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</si>
  <si>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</si>
  <si>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</si>
  <si>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</si>
  <si>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</si>
  <si>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</si>
  <si>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</si>
  <si>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</si>
  <si>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</si>
  <si>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</si>
  <si>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</si>
  <si>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</si>
  <si>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</si>
  <si>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</si>
  <si>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</si>
  <si>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سرمایه گذاری توسعه گوهران امید</t>
  </si>
  <si>
    <t>معدنی‌وصنعتی‌چادرملو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</si>
  <si>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</si>
  <si>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</si>
  <si>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</si>
  <si>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</si>
  <si>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</si>
  <si>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</si>
  <si>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</si>
  <si>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</si>
  <si>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</si>
  <si>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</si>
  <si>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</si>
  <si>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</si>
  <si>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</si>
  <si>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</si>
  <si>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</si>
  <si>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</si>
  <si>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</si>
  <si>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</si>
  <si>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</si>
  <si>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</si>
  <si>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</si>
  <si>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صندوق راهبرصنایع مهرگان1-بخشی</t>
  </si>
  <si>
    <t>صندوق س صنایع سینا1-بخشی</t>
  </si>
  <si>
    <t>صندوق س. سهام ثروت هامون-س</t>
  </si>
  <si>
    <t>صندوق س.پشتوانه طلا آرمان آتی</t>
  </si>
  <si>
    <t>صندوق س.پشتوانه طلای پاداش</t>
  </si>
  <si>
    <t>صندوق س.سهامی درخشان آمیتیس-س</t>
  </si>
  <si>
    <t>صندوق سهامی حفظ ارزش دماوند</t>
  </si>
  <si>
    <t>صندوق صبا</t>
  </si>
  <si>
    <t>صندوق طلای عیار مفید</t>
  </si>
  <si>
    <t>صندوق مشترک سینا</t>
  </si>
  <si>
    <t>طلوع بامداد مهرگان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</si>
  <si>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</si>
  <si>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</si>
  <si>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</si>
  <si>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</si>
  <si>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</si>
  <si>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</si>
  <si>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</si>
  <si>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</si>
  <si>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</si>
  <si>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سوین جوجه اردبیل</t>
  </si>
  <si>
    <t>بله</t>
  </si>
  <si>
    <t>1404/11/21</t>
  </si>
  <si>
    <t>1406/11/21</t>
  </si>
  <si>
    <t>اسناد خزانه-م11بودجه02-050720</t>
  </si>
  <si>
    <t>1402/12/29</t>
  </si>
  <si>
    <t>1405/07/20</t>
  </si>
  <si>
    <t>اسنادخزانه-م1بودجه02-050325</t>
  </si>
  <si>
    <t>1402/06/19</t>
  </si>
  <si>
    <t>1405/03/25</t>
  </si>
  <si>
    <t>صکوک مرابحه فولاژ612-بدون ضامن</t>
  </si>
  <si>
    <t>1402/12/22</t>
  </si>
  <si>
    <t>1406/12/22</t>
  </si>
  <si>
    <t>مرابحه بافندگی پرنیا060718</t>
  </si>
  <si>
    <t>1402/07/18</t>
  </si>
  <si>
    <t>1406/07/18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</si>
  <si>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</si>
  <si>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</si>
  <si>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</si>
  <si>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</si>
  <si>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</si>
  <si>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</si>
  <si>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عام دولت202-ش.خ060530</t>
  </si>
  <si>
    <t>1403/11/30</t>
  </si>
  <si>
    <t>1406/05/30</t>
  </si>
  <si>
    <t>مرابحه عام دولت207-ش.خ060614</t>
  </si>
  <si>
    <t>1403/12/14</t>
  </si>
  <si>
    <t>1406/06/14</t>
  </si>
  <si>
    <t>مرابحه عام دولت221-ش.خ060830</t>
  </si>
  <si>
    <t>1404/04/31</t>
  </si>
  <si>
    <t>1406/08/30</t>
  </si>
  <si>
    <t>مرابحه عام دولت228-ش.خ070521</t>
  </si>
  <si>
    <t>1404/05/21</t>
  </si>
  <si>
    <t>1407/05/21</t>
  </si>
  <si>
    <t>مرابحه عام دولت232-ش.خ070725</t>
  </si>
  <si>
    <t>1404/06/25</t>
  </si>
  <si>
    <t>1407/07/25</t>
  </si>
  <si>
    <t>مرابحه عام دولت235-ش.خ060915</t>
  </si>
  <si>
    <t>1404/07/15</t>
  </si>
  <si>
    <t>1406/09/15</t>
  </si>
  <si>
    <t>مرابحه عام دولت239-ش.خ070922</t>
  </si>
  <si>
    <t>1404/07/22</t>
  </si>
  <si>
    <t>1407/09/22</t>
  </si>
  <si>
    <t>مرابحه عام دولت245-ش.خ070813</t>
  </si>
  <si>
    <t>1404/08/13</t>
  </si>
  <si>
    <t>1407/08/13</t>
  </si>
  <si>
    <t>مرابحه عام دولت246-ش.خ070820</t>
  </si>
  <si>
    <t>1404/08/20</t>
  </si>
  <si>
    <t>1407/08/20</t>
  </si>
  <si>
    <t>مرابحه عام دولت253-ش.خ070311</t>
  </si>
  <si>
    <t>1404/09/11</t>
  </si>
  <si>
    <t>1407/03/11</t>
  </si>
  <si>
    <t>مرابحه عام دولت256-ش.خ070318</t>
  </si>
  <si>
    <t>1404/09/18</t>
  </si>
  <si>
    <t>1407/03/18</t>
  </si>
  <si>
    <t>مرابحه عام دولت259-ش.خ070502</t>
  </si>
  <si>
    <t>1404/10/02</t>
  </si>
  <si>
    <t>1407/05/02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</si>
  <si>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</si>
  <si>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</si>
  <si>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</si>
  <si>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</si>
  <si>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</si>
  <si>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</si>
  <si>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</si>
  <si>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</si>
  <si>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</si>
  <si>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</si>
  <si>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</si>
  <si>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</si>
  <si>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4.27%</t>
  </si>
  <si>
    <t>-3.21%</t>
  </si>
  <si>
    <t>2.94%</t>
  </si>
  <si>
    <t>4.84%</t>
  </si>
  <si>
    <t>-0.83%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</si>
  <si>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</si>
  <si>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</si>
  <si>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</si>
  <si>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</si>
  <si>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</si>
  <si>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</si>
  <si>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</si>
  <si>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</si>
  <si>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</si>
  <si>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</si>
  <si>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</si>
  <si>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</si>
  <si>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</si>
  <si>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</si>
  <si>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</si>
  <si>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</si>
  <si>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</si>
  <si>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</si>
  <si>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</si>
  <si>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</si>
  <si>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</si>
  <si>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</si>
  <si>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</si>
  <si>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</si>
  <si>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</si>
  <si>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</si>
  <si>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</si>
  <si>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</si>
  <si>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</si>
  <si>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</si>
  <si>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</si>
  <si>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</si>
  <si>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</si>
  <si>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</si>
  <si>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افق روشن بانک خاورمیانه صندوق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</si>
  <si>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</si>
  <si>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</si>
  <si>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</si>
  <si>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</si>
  <si>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</si>
  <si>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</si>
  <si>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</si>
  <si>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</si>
  <si>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</si>
  <si>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</si>
  <si>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</si>
  <si>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</si>
  <si>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</si>
  <si>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</si>
  <si>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</si>
  <si>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</si>
  <si>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</si>
  <si>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</si>
  <si>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</si>
  <si>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</si>
  <si>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</si>
  <si>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</si>
  <si>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</si>
  <si>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</si>
  <si>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</si>
  <si>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</si>
  <si>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</si>
  <si>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</si>
  <si>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</si>
  <si>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</si>
  <si>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</si>
  <si>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</si>
  <si>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</si>
  <si>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</si>
  <si>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</si>
  <si>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</si>
  <si>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</si>
  <si>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</si>
  <si>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</si>
  <si>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</si>
  <si>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</si>
  <si>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</si>
  <si>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</si>
  <si>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</si>
  <si>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</si>
  <si>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</si>
  <si>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</si>
  <si>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</si>
  <si>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</si>
  <si>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</si>
  <si>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</si>
  <si>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</si>
  <si>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</si>
  <si>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</si>
  <si>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</si>
  <si>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</si>
  <si>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</si>
  <si>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</si>
  <si>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</si>
  <si>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</si>
  <si>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</si>
  <si>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</si>
  <si>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</si>
  <si>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</si>
  <si>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</si>
  <si>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</si>
  <si>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</si>
  <si>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</si>
  <si>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</si>
  <si>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</si>
  <si>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</si>
  <si>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بدلیل انعقاد قرارداد</t>
  </si>
  <si>
    <t>تصمیمات شرکت</t>
  </si>
  <si>
    <t>درآمد ناشی از تغییر ارزش دارایی بادرآمدثابت اسنادخزانه-م1بودجه02-050325</t>
  </si>
  <si>
    <t>درآمد ناشی از تغییر ارزش دارایی بادرآمدثابت صکوک مرابحه فولاژ612-بدون ضامن</t>
  </si>
  <si>
    <t>درآمد ناشی از تغییر ارزش دارایی بادرآمدثابت اسناد خزانه-م11بودجه02-050720</t>
  </si>
  <si>
    <t>درآمد ناشی از تغییر ارزش دارایی بادرآمدثابت مرابحه عام دولت162-ش.خ050329</t>
  </si>
  <si>
    <t>درآمد ناشی از تغییر ارزش دارایی بادرآمدثابت مرابحه عام دولت191-ش.خ060328</t>
  </si>
  <si>
    <t>درآمد ناشی از تغییر ارزش دارایی بادرآمدثابت مرابحه عام دولت207-ش.خ060614</t>
  </si>
  <si>
    <t>درآمد ناشی از تغییر ارزش دارایی بادرآمدثابت مرابحه عام دولت221-ش.خ060830</t>
  </si>
  <si>
    <t>درآمد ناشی از تغییر ارزش دارایی بادرآمدثابت مرابحه عام دولت228-ش.خ070521</t>
  </si>
  <si>
    <t>درآمد ناشی از تغییر ارزش دارایی بادرآمدثابت مرابحه عام دولت235-ش.خ060915</t>
  </si>
  <si>
    <t>درآمد ناشی از تغییر ارزش دارایی بادرآمدثابت مرابحه عام دولت246-ش.خ070820</t>
  </si>
  <si>
    <t>درآمد ناشی از تغییر ارزش دارایی بادرآمدثابت مرابحه عام دولت253-ش.خ070311</t>
  </si>
  <si>
    <t>درآمد ناشی از تغییر ارزش دارایی بادرآمدثابت مرابحه عام دولت256-ش.خ070318</t>
  </si>
  <si>
    <t>درآمد ناشی از تغییر ارزش دارایی بادرآمدثابت مرابحه عام دولت259-ش.خ070502</t>
  </si>
  <si>
    <t>سپرده کوتاه مدت موسسه اعتباری ملل</t>
  </si>
  <si>
    <t>سپرده کوتاه مدت بانک ملت</t>
  </si>
  <si>
    <t>سپرده کوتاه مدت بانک گردشگری</t>
  </si>
  <si>
    <t>سپرده کوتاه مدت بانک صادرات</t>
  </si>
  <si>
    <t>سپرده کوتاه مدت بانک شهر</t>
  </si>
  <si>
    <t>سپرده کوتاه مدت بانک سینا</t>
  </si>
  <si>
    <t>سپرده کوتاه مدت بانک سامان</t>
  </si>
  <si>
    <t>سپرده کوتاه مدت بانک دی</t>
  </si>
  <si>
    <t>سپرده کوتاه مدت بانک خاورمیانه</t>
  </si>
  <si>
    <t xml:space="preserve">سپرده کوتاه مدت بانک پاسارگاد </t>
  </si>
  <si>
    <t>سپرده بلند مدت بانک گردشگری</t>
  </si>
  <si>
    <t>سپرده بلند مدت بانک صادرات</t>
  </si>
  <si>
    <t>سپرده بلند مدت بانک دی</t>
  </si>
  <si>
    <t>سپرده بلند مدت بانک خاورمیانه</t>
  </si>
  <si>
    <t>سپرده بلند مدت بانک پاسارگاد</t>
  </si>
  <si>
    <t xml:space="preserve">سپرده کوتاه مدت بانک ملت </t>
  </si>
  <si>
    <t xml:space="preserve">سپرده کوتاه مدت بانک گردشگری  </t>
  </si>
  <si>
    <t xml:space="preserve">سپرده کوتاه مدت بانک صادرات </t>
  </si>
  <si>
    <t xml:space="preserve">سپرده کوتاه مدت بانک شهر </t>
  </si>
  <si>
    <t xml:space="preserve">سپرده کوتاه مدت بانک سینا </t>
  </si>
  <si>
    <t xml:space="preserve">سپرده کوتاه مدت بانک سامان </t>
  </si>
  <si>
    <t xml:space="preserve">سپرده کوتاه مدت بانک دی </t>
  </si>
  <si>
    <t xml:space="preserve">سپرده کوتاه مدت بانک خاورمیانه </t>
  </si>
  <si>
    <t>سپرده کوتاه مدت بانک پاسارگاد</t>
  </si>
  <si>
    <t xml:space="preserve">سپرده بلند مدت بانک گردشگری  </t>
  </si>
  <si>
    <t xml:space="preserve">سپرده بلند مدت بانک صادرات </t>
  </si>
  <si>
    <t xml:space="preserve">سپرده بلند مدت بانک دی </t>
  </si>
  <si>
    <t xml:space="preserve">سپرده بلند مدت بانک خاورمیانه </t>
  </si>
  <si>
    <t xml:space="preserve">سپرده بلند مدت بانک پاسارگاد  </t>
  </si>
  <si>
    <t xml:space="preserve">حساب جاری بانک سینا </t>
  </si>
  <si>
    <t xml:space="preserve">حساب جاری بانک سامان </t>
  </si>
  <si>
    <t>سپرده کوتاه مدت بانک تجارت</t>
  </si>
  <si>
    <t xml:space="preserve">سپرده کوتاه مدت بانک پاسارگاد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</si>
</sst>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00%"/>
  </numFmts>
  <fonts count="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4"/>
      <color rgb="FF000000"/>
      <name val="Times New Roman"/>
      <family val="1"/>
    </font>
    <font>
      <sz val="10"/>
      <color rgb="FF8E8E93"/>
      <name val="IRANSans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6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0" fillId="0" borderId="0" xfId="0" applyNumberFormat="1"/>
    <xf numFmtId="3" fontId="7" fillId="2" borderId="7" xfId="0" applyNumberFormat="1" applyFont="1" applyFill="1" applyBorder="1" applyAlignment="1">
      <alignment horizontal="left" vertical="center" wrapText="1" shrinkToFit="1" readingOrder="2"/>
    </xf>
    <xf numFmtId="3" fontId="8" fillId="0" borderId="0" xfId="0" applyNumberFormat="1" applyFont="1" applyAlignment="1">
      <alignment horizontal="left"/>
    </xf>
    <xf numFmtId="165" fontId="0" fillId="0" borderId="0" xfId="1" applyNumberFormat="1" applyFont="1" applyAlignment="1">
      <alignment horizontal="left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10" fontId="5" fillId="0" borderId="2" xfId="2" applyNumberFormat="1" applyFont="1" applyBorder="1" applyAlignment="1">
      <alignment horizontal="right" vertical="top"/>
    </xf>
    <xf numFmtId="10" fontId="5" fillId="0" borderId="0" xfId="2" applyNumberFormat="1" applyFont="1" applyAlignment="1">
      <alignment horizontal="right" vertical="top"/>
    </xf>
    <xf numFmtId="10" fontId="5" fillId="0" borderId="5" xfId="2" applyNumberFormat="1" applyFont="1" applyBorder="1" applyAlignment="1">
      <alignment horizontal="right" vertical="top"/>
    </xf>
    <xf numFmtId="9" fontId="0" fillId="0" borderId="0" xfId="2" applyFont="1" applyAlignment="1">
      <alignment horizontal="left"/>
    </xf>
    <xf numFmtId="9" fontId="4" fillId="0" borderId="1" xfId="2" applyFont="1" applyBorder="1" applyAlignment="1">
      <alignment horizontal="center" vertical="center"/>
    </xf>
    <xf numFmtId="166" fontId="0" fillId="0" borderId="0" xfId="2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C6"/>
  <sheetViews>
    <sheetView rightToLeft="1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35" t="s">
        <v>0</v>
      </c>
      <c r="B1" s="35"/>
      <c r="C1" s="35"/>
    </row>
    <row r="2" spans="1:3" ht="21.75" customHeight="1">
      <c r="A2" s="35" t="s">
        <v>1</v>
      </c>
      <c r="B2" s="35"/>
      <c r="C2" s="35"/>
    </row>
    <row r="3" spans="1:3" ht="21.75" customHeight="1">
      <c r="A3" s="35" t="s">
        <v>2</v>
      </c>
      <c r="B3" s="35"/>
      <c r="C3" s="35"/>
    </row>
    <row r="4" spans="1:3" ht="7.35" customHeight="1"/>
    <row r="5" spans="1:3" ht="123.6" customHeight="1">
      <c r="B5" s="36"/>
    </row>
    <row r="6" spans="1:3" ht="123.6" customHeight="1">
      <c r="B6" s="3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W23"/>
  <sheetViews>
    <sheetView rightToLeft="1" workbookViewId="0">
      <selection activeCell="D25" sqref="D25"/>
    </sheetView>
  </sheetViews>
  <sheetFormatPr defaultRowHeight="12.75"/>
  <cols>
    <col min="1" max="1" width="1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5.85546875" bestFit="1" customWidth="1"/>
    <col min="7" max="7" width="1.28515625" customWidth="1"/>
    <col min="8" max="8" width="13" customWidth="1"/>
    <col min="9" max="9" width="1.28515625" customWidth="1"/>
    <col min="10" max="10" width="15.855468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5.42578125" bestFit="1" customWidth="1"/>
    <col min="18" max="18" width="1.28515625" customWidth="1"/>
    <col min="19" max="19" width="13" customWidth="1"/>
    <col min="20" max="20" width="1.28515625" customWidth="1"/>
    <col min="21" max="21" width="15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21.75" customHeight="1">
      <c r="A2" s="35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4.45" customHeight="1"/>
    <row r="5" spans="1:23" ht="14.45" customHeight="1">
      <c r="A5" s="1" t="s">
        <v>168</v>
      </c>
      <c r="B5" s="45" t="s">
        <v>169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23" ht="14.45" customHeight="1">
      <c r="D6" s="38" t="s">
        <v>162</v>
      </c>
      <c r="E6" s="38"/>
      <c r="F6" s="38"/>
      <c r="G6" s="38"/>
      <c r="H6" s="38"/>
      <c r="I6" s="38"/>
      <c r="J6" s="38"/>
      <c r="K6" s="38"/>
      <c r="L6" s="38"/>
      <c r="N6" s="38" t="s">
        <v>163</v>
      </c>
      <c r="O6" s="38"/>
      <c r="P6" s="38"/>
      <c r="Q6" s="38"/>
      <c r="R6" s="38"/>
      <c r="S6" s="38"/>
      <c r="T6" s="38"/>
      <c r="U6" s="38"/>
      <c r="V6" s="38"/>
      <c r="W6" s="38"/>
    </row>
    <row r="7" spans="1:23" ht="14.45" customHeight="1">
      <c r="D7" s="3"/>
      <c r="E7" s="3"/>
      <c r="F7" s="3"/>
      <c r="G7" s="3"/>
      <c r="H7" s="3"/>
      <c r="I7" s="3"/>
      <c r="J7" s="44" t="s">
        <v>21</v>
      </c>
      <c r="K7" s="44"/>
      <c r="L7" s="44"/>
      <c r="N7" s="3"/>
      <c r="O7" s="3"/>
      <c r="P7" s="3"/>
      <c r="Q7" s="3"/>
      <c r="R7" s="3"/>
      <c r="S7" s="3"/>
      <c r="T7" s="3"/>
      <c r="U7" s="44" t="s">
        <v>21</v>
      </c>
      <c r="V7" s="44"/>
      <c r="W7" s="44"/>
    </row>
    <row r="8" spans="1:23" ht="14.45" customHeight="1">
      <c r="A8" s="38" t="s">
        <v>38</v>
      </c>
      <c r="B8" s="38"/>
      <c r="D8" s="2" t="s">
        <v>170</v>
      </c>
      <c r="F8" s="2" t="s">
        <v>166</v>
      </c>
      <c r="H8" s="2" t="s">
        <v>167</v>
      </c>
      <c r="J8" s="4" t="s">
        <v>140</v>
      </c>
      <c r="K8" s="3"/>
      <c r="L8" s="4" t="s">
        <v>148</v>
      </c>
      <c r="N8" s="2" t="s">
        <v>170</v>
      </c>
      <c r="P8" s="38" t="s">
        <v>166</v>
      </c>
      <c r="Q8" s="38"/>
      <c r="S8" s="2" t="s">
        <v>167</v>
      </c>
      <c r="U8" s="4" t="s">
        <v>140</v>
      </c>
      <c r="V8" s="3"/>
      <c r="W8" s="4" t="s">
        <v>148</v>
      </c>
    </row>
    <row r="9" spans="1:23" ht="21.75" customHeight="1">
      <c r="A9" s="39" t="s">
        <v>50</v>
      </c>
      <c r="B9" s="39"/>
      <c r="D9" s="6">
        <v>0</v>
      </c>
      <c r="F9" s="6">
        <v>-1372679136</v>
      </c>
      <c r="H9" s="6">
        <v>0</v>
      </c>
      <c r="J9" s="6">
        <f>D9+F9+H9</f>
        <v>-1372679136</v>
      </c>
      <c r="L9" s="7">
        <v>-0.2</v>
      </c>
      <c r="N9" s="6">
        <v>0</v>
      </c>
      <c r="P9" s="40">
        <v>-1372679136</v>
      </c>
      <c r="Q9" s="40"/>
      <c r="S9" s="6">
        <v>0</v>
      </c>
      <c r="U9" s="6">
        <f>N9+P9+S9</f>
        <v>-1372679136</v>
      </c>
      <c r="W9" s="7">
        <v>-0.2</v>
      </c>
    </row>
    <row r="10" spans="1:23" ht="21.75" customHeight="1">
      <c r="A10" s="47" t="s">
        <v>49</v>
      </c>
      <c r="B10" s="47"/>
      <c r="D10" s="10">
        <v>0</v>
      </c>
      <c r="F10" s="10">
        <v>-567256248</v>
      </c>
      <c r="H10" s="10">
        <v>0</v>
      </c>
      <c r="J10" s="10">
        <f t="shared" ref="J10:J20" si="0">D10+F10+H10</f>
        <v>-567256248</v>
      </c>
      <c r="L10" s="17">
        <v>-0.08</v>
      </c>
      <c r="N10" s="10">
        <v>0</v>
      </c>
      <c r="P10" s="42">
        <v>-567256248</v>
      </c>
      <c r="Q10" s="42"/>
      <c r="S10" s="10">
        <v>0</v>
      </c>
      <c r="U10" s="10">
        <f t="shared" ref="U10:U20" si="1">N10+P10+S10</f>
        <v>-567256248</v>
      </c>
      <c r="W10" s="17">
        <v>-0.08</v>
      </c>
    </row>
    <row r="11" spans="1:23" ht="21.75" customHeight="1">
      <c r="A11" s="47" t="s">
        <v>171</v>
      </c>
      <c r="B11" s="47"/>
      <c r="D11" s="10">
        <v>0</v>
      </c>
      <c r="F11" s="10">
        <v>-544259994</v>
      </c>
      <c r="H11" s="10">
        <v>0</v>
      </c>
      <c r="J11" s="10">
        <f t="shared" si="0"/>
        <v>-544259994</v>
      </c>
      <c r="L11" s="17">
        <v>-0.08</v>
      </c>
      <c r="N11" s="10">
        <v>0</v>
      </c>
      <c r="P11" s="42">
        <v>-544259994</v>
      </c>
      <c r="Q11" s="42"/>
      <c r="S11" s="10">
        <v>0</v>
      </c>
      <c r="U11" s="10">
        <f t="shared" si="1"/>
        <v>-544259994</v>
      </c>
      <c r="W11" s="17">
        <v>-0.08</v>
      </c>
    </row>
    <row r="12" spans="1:23" ht="21.75" customHeight="1">
      <c r="A12" s="47" t="s">
        <v>172</v>
      </c>
      <c r="B12" s="47"/>
      <c r="D12" s="10">
        <v>0</v>
      </c>
      <c r="F12" s="10">
        <v>-21991842521</v>
      </c>
      <c r="H12" s="10">
        <v>0</v>
      </c>
      <c r="J12" s="10">
        <f t="shared" si="0"/>
        <v>-21991842521</v>
      </c>
      <c r="L12" s="17">
        <v>-3.16</v>
      </c>
      <c r="N12" s="10">
        <v>0</v>
      </c>
      <c r="P12" s="42">
        <v>-21991842521</v>
      </c>
      <c r="Q12" s="42"/>
      <c r="S12" s="10">
        <v>0</v>
      </c>
      <c r="U12" s="10">
        <f t="shared" si="1"/>
        <v>-21991842521</v>
      </c>
      <c r="W12" s="17">
        <v>-3.16</v>
      </c>
    </row>
    <row r="13" spans="1:23" ht="21.75" customHeight="1">
      <c r="A13" s="47" t="s">
        <v>51</v>
      </c>
      <c r="B13" s="47"/>
      <c r="D13" s="10">
        <v>0</v>
      </c>
      <c r="F13" s="10">
        <v>-38190636</v>
      </c>
      <c r="H13" s="10">
        <v>0</v>
      </c>
      <c r="J13" s="10">
        <f t="shared" si="0"/>
        <v>-38190636</v>
      </c>
      <c r="L13" s="17">
        <v>-0.01</v>
      </c>
      <c r="N13" s="10">
        <v>0</v>
      </c>
      <c r="P13" s="42">
        <v>-38190636</v>
      </c>
      <c r="Q13" s="42"/>
      <c r="S13" s="10">
        <v>0</v>
      </c>
      <c r="U13" s="10">
        <f t="shared" si="1"/>
        <v>-38190636</v>
      </c>
      <c r="W13" s="17">
        <v>-0.01</v>
      </c>
    </row>
    <row r="14" spans="1:23" ht="21.75" customHeight="1">
      <c r="A14" s="47" t="s">
        <v>48</v>
      </c>
      <c r="B14" s="47"/>
      <c r="D14" s="10">
        <v>0</v>
      </c>
      <c r="F14" s="10">
        <v>6899524</v>
      </c>
      <c r="H14" s="10">
        <v>0</v>
      </c>
      <c r="J14" s="10">
        <f t="shared" si="0"/>
        <v>6899524</v>
      </c>
      <c r="L14" s="17">
        <v>0</v>
      </c>
      <c r="N14" s="10">
        <v>0</v>
      </c>
      <c r="P14" s="42">
        <v>6899524</v>
      </c>
      <c r="Q14" s="42"/>
      <c r="S14" s="10">
        <v>0</v>
      </c>
      <c r="U14" s="10">
        <f t="shared" si="1"/>
        <v>6899524</v>
      </c>
      <c r="W14" s="17">
        <v>0</v>
      </c>
    </row>
    <row r="15" spans="1:23" ht="21.75" customHeight="1">
      <c r="A15" s="47" t="s">
        <v>44</v>
      </c>
      <c r="B15" s="47"/>
      <c r="D15" s="10">
        <v>0</v>
      </c>
      <c r="F15" s="10">
        <v>0</v>
      </c>
      <c r="H15" s="10">
        <v>0</v>
      </c>
      <c r="J15" s="10">
        <f t="shared" si="0"/>
        <v>0</v>
      </c>
      <c r="L15" s="17">
        <v>0</v>
      </c>
      <c r="N15" s="10">
        <v>0</v>
      </c>
      <c r="P15" s="42">
        <v>0</v>
      </c>
      <c r="Q15" s="42"/>
      <c r="S15" s="10">
        <v>0</v>
      </c>
      <c r="U15" s="10">
        <f t="shared" si="1"/>
        <v>0</v>
      </c>
      <c r="W15" s="17">
        <v>0</v>
      </c>
    </row>
    <row r="16" spans="1:23" ht="21.75" customHeight="1">
      <c r="A16" s="47" t="s">
        <v>47</v>
      </c>
      <c r="B16" s="47"/>
      <c r="D16" s="10">
        <v>0</v>
      </c>
      <c r="F16" s="10">
        <v>0</v>
      </c>
      <c r="H16" s="10">
        <v>0</v>
      </c>
      <c r="J16" s="10">
        <f t="shared" si="0"/>
        <v>0</v>
      </c>
      <c r="L16" s="17">
        <v>0</v>
      </c>
      <c r="N16" s="10">
        <v>0</v>
      </c>
      <c r="P16" s="42">
        <v>0</v>
      </c>
      <c r="Q16" s="42"/>
      <c r="S16" s="10">
        <v>0</v>
      </c>
      <c r="U16" s="10">
        <f t="shared" si="1"/>
        <v>0</v>
      </c>
      <c r="W16" s="17">
        <v>0</v>
      </c>
    </row>
    <row r="17" spans="1:23" ht="21.75" customHeight="1">
      <c r="A17" s="47" t="s">
        <v>43</v>
      </c>
      <c r="B17" s="47"/>
      <c r="D17" s="10">
        <v>0</v>
      </c>
      <c r="F17" s="10">
        <v>0</v>
      </c>
      <c r="H17" s="10">
        <v>0</v>
      </c>
      <c r="J17" s="10">
        <f t="shared" si="0"/>
        <v>0</v>
      </c>
      <c r="L17" s="17">
        <v>0</v>
      </c>
      <c r="N17" s="10">
        <v>0</v>
      </c>
      <c r="P17" s="42">
        <v>0</v>
      </c>
      <c r="Q17" s="42"/>
      <c r="S17" s="10">
        <v>0</v>
      </c>
      <c r="U17" s="10">
        <f t="shared" si="1"/>
        <v>0</v>
      </c>
      <c r="W17" s="17">
        <v>0</v>
      </c>
    </row>
    <row r="18" spans="1:23" ht="21.75" customHeight="1">
      <c r="A18" s="47" t="s">
        <v>42</v>
      </c>
      <c r="B18" s="47"/>
      <c r="D18" s="10">
        <v>0</v>
      </c>
      <c r="F18" s="10">
        <v>0</v>
      </c>
      <c r="H18" s="10">
        <v>0</v>
      </c>
      <c r="J18" s="10">
        <f t="shared" si="0"/>
        <v>0</v>
      </c>
      <c r="L18" s="17">
        <v>0</v>
      </c>
      <c r="N18" s="10">
        <v>0</v>
      </c>
      <c r="P18" s="42">
        <v>0</v>
      </c>
      <c r="Q18" s="42"/>
      <c r="S18" s="10">
        <v>0</v>
      </c>
      <c r="U18" s="10">
        <f t="shared" si="1"/>
        <v>0</v>
      </c>
      <c r="W18" s="17">
        <v>0</v>
      </c>
    </row>
    <row r="19" spans="1:23" ht="21.75" customHeight="1">
      <c r="A19" s="47" t="s">
        <v>46</v>
      </c>
      <c r="B19" s="47"/>
      <c r="D19" s="10">
        <v>0</v>
      </c>
      <c r="F19" s="10">
        <v>-1887732000</v>
      </c>
      <c r="H19" s="10">
        <v>0</v>
      </c>
      <c r="J19" s="10">
        <f t="shared" si="0"/>
        <v>-1887732000</v>
      </c>
      <c r="L19" s="17">
        <v>-0.27</v>
      </c>
      <c r="N19" s="10">
        <v>0</v>
      </c>
      <c r="P19" s="42">
        <v>-1887732000</v>
      </c>
      <c r="Q19" s="42"/>
      <c r="S19" s="10">
        <v>0</v>
      </c>
      <c r="U19" s="10">
        <f t="shared" si="1"/>
        <v>-1887732000</v>
      </c>
      <c r="W19" s="17">
        <v>-0.27</v>
      </c>
    </row>
    <row r="20" spans="1:23" ht="21.75" customHeight="1">
      <c r="A20" s="41" t="s">
        <v>45</v>
      </c>
      <c r="B20" s="41"/>
      <c r="D20" s="11">
        <v>0</v>
      </c>
      <c r="F20" s="11">
        <v>-1170593600</v>
      </c>
      <c r="H20" s="11">
        <v>0</v>
      </c>
      <c r="J20" s="11">
        <f t="shared" si="0"/>
        <v>-1170593600</v>
      </c>
      <c r="L20" s="12">
        <v>-0.17</v>
      </c>
      <c r="N20" s="11">
        <v>0</v>
      </c>
      <c r="P20" s="42">
        <v>-1170593600</v>
      </c>
      <c r="Q20" s="43"/>
      <c r="S20" s="11">
        <v>0</v>
      </c>
      <c r="U20" s="11">
        <f t="shared" si="1"/>
        <v>-1170593600</v>
      </c>
      <c r="W20" s="12">
        <v>-0.17</v>
      </c>
    </row>
    <row r="21" spans="1:23" ht="21.75" customHeight="1" thickBot="1">
      <c r="A21" s="37" t="s">
        <v>21</v>
      </c>
      <c r="B21" s="37"/>
      <c r="D21" s="14">
        <f>SUM(D9:D20)</f>
        <v>0</v>
      </c>
      <c r="E21" s="14">
        <f t="shared" ref="E21:W21" si="2">SUM(E9:E20)</f>
        <v>0</v>
      </c>
      <c r="F21" s="14">
        <f t="shared" si="2"/>
        <v>-27565654611</v>
      </c>
      <c r="G21" s="14">
        <f t="shared" si="2"/>
        <v>0</v>
      </c>
      <c r="H21" s="14">
        <f t="shared" si="2"/>
        <v>0</v>
      </c>
      <c r="I21" s="14">
        <f t="shared" si="2"/>
        <v>0</v>
      </c>
      <c r="J21" s="14">
        <f t="shared" si="2"/>
        <v>-27565654611</v>
      </c>
      <c r="K21" s="14">
        <f t="shared" si="2"/>
        <v>0</v>
      </c>
      <c r="L21" s="14">
        <f t="shared" si="2"/>
        <v>-3.9699999999999998</v>
      </c>
      <c r="M21" s="14">
        <f t="shared" si="2"/>
        <v>0</v>
      </c>
      <c r="N21" s="14">
        <f t="shared" si="2"/>
        <v>0</v>
      </c>
      <c r="O21" s="14">
        <f t="shared" si="2"/>
        <v>0</v>
      </c>
      <c r="P21" s="14">
        <f t="shared" si="2"/>
        <v>-27565654611</v>
      </c>
      <c r="Q21" s="14">
        <f t="shared" si="2"/>
        <v>0</v>
      </c>
      <c r="R21" s="14">
        <f t="shared" si="2"/>
        <v>0</v>
      </c>
      <c r="S21" s="14">
        <f t="shared" si="2"/>
        <v>0</v>
      </c>
      <c r="T21" s="14">
        <f t="shared" si="2"/>
        <v>0</v>
      </c>
      <c r="U21" s="14">
        <f t="shared" si="2"/>
        <v>-27565654611</v>
      </c>
      <c r="V21" s="14">
        <f t="shared" si="2"/>
        <v>0</v>
      </c>
      <c r="W21" s="14">
        <f t="shared" si="2"/>
        <v>-3.9699999999999998</v>
      </c>
    </row>
    <row r="22" spans="1:23" ht="13.5" thickTop="1">
      <c r="F22" s="22">
        <v>27565654611</v>
      </c>
      <c r="U22" s="22">
        <v>27565654611</v>
      </c>
    </row>
    <row r="23" spans="1:23">
      <c r="F23" s="22">
        <f>F21+F22</f>
        <v>0</v>
      </c>
      <c r="U23" s="22">
        <f>U21+U22</f>
        <v>0</v>
      </c>
    </row>
  </sheetData>
  <mergeCells count="3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U33"/>
  <sheetViews>
    <sheetView rightToLeft="1" topLeftCell="A7" workbookViewId="0">
      <selection activeCell="J10" sqref="J10"/>
    </sheetView>
  </sheetViews>
  <sheetFormatPr defaultRowHeight="12.75"/>
  <cols>
    <col min="1" max="2" width="22" customWidth="1"/>
    <col min="3" max="3" width="1.28515625" customWidth="1"/>
    <col min="4" max="4" width="16.140625" bestFit="1" customWidth="1"/>
    <col min="5" max="5" width="1.28515625" customWidth="1"/>
    <col min="6" max="6" width="16" bestFit="1" customWidth="1"/>
    <col min="7" max="7" width="1.28515625" customWidth="1"/>
    <col min="8" max="8" width="13.7109375" bestFit="1" customWidth="1"/>
    <col min="9" max="9" width="1.28515625" customWidth="1"/>
    <col min="10" max="10" width="19.42578125" customWidth="1"/>
    <col min="11" max="11" width="1.28515625" customWidth="1"/>
    <col min="12" max="12" width="16.140625" bestFit="1" customWidth="1"/>
    <col min="13" max="13" width="1.28515625" customWidth="1"/>
    <col min="14" max="14" width="16" bestFit="1" customWidth="1"/>
    <col min="15" max="15" width="1.28515625" customWidth="1"/>
    <col min="16" max="16" width="13.7109375" bestFit="1" customWidth="1"/>
    <col min="17" max="17" width="1.28515625" customWidth="1"/>
    <col min="18" max="18" width="19.42578125" customWidth="1"/>
    <col min="19" max="19" width="0.28515625" customWidth="1"/>
    <col min="20" max="20" width="18.28515625" bestFit="1" customWidth="1"/>
    <col min="21" max="21" width="12" bestFit="1" customWidth="1"/>
  </cols>
  <sheetData>
    <row r="1" spans="1:21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21" ht="21.75" customHeight="1">
      <c r="A2" s="35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21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21" ht="14.45" customHeight="1"/>
    <row r="5" spans="1:21" ht="14.45" customHeight="1">
      <c r="A5" s="1" t="s">
        <v>173</v>
      </c>
      <c r="B5" s="45" t="s">
        <v>174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21" ht="14.45" customHeight="1">
      <c r="D6" s="38" t="s">
        <v>162</v>
      </c>
      <c r="E6" s="38"/>
      <c r="F6" s="38"/>
      <c r="G6" s="38"/>
      <c r="H6" s="38"/>
      <c r="I6" s="38"/>
      <c r="J6" s="38"/>
      <c r="L6" s="38" t="s">
        <v>163</v>
      </c>
      <c r="M6" s="38"/>
      <c r="N6" s="38"/>
      <c r="O6" s="38"/>
      <c r="P6" s="38"/>
      <c r="Q6" s="38"/>
      <c r="R6" s="38"/>
    </row>
    <row r="7" spans="1:21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1" ht="14.45" customHeight="1">
      <c r="A8" s="38" t="s">
        <v>175</v>
      </c>
      <c r="B8" s="38"/>
      <c r="D8" s="2" t="s">
        <v>176</v>
      </c>
      <c r="F8" s="2" t="s">
        <v>166</v>
      </c>
      <c r="H8" s="2" t="s">
        <v>167</v>
      </c>
      <c r="J8" s="2" t="s">
        <v>21</v>
      </c>
      <c r="L8" s="2" t="s">
        <v>176</v>
      </c>
      <c r="N8" s="2" t="s">
        <v>166</v>
      </c>
      <c r="P8" s="2" t="s">
        <v>167</v>
      </c>
      <c r="R8" s="2" t="s">
        <v>21</v>
      </c>
    </row>
    <row r="9" spans="1:21" ht="21.75" customHeight="1">
      <c r="A9" s="39" t="s">
        <v>72</v>
      </c>
      <c r="B9" s="39"/>
      <c r="D9" s="6">
        <v>9952522269</v>
      </c>
      <c r="F9" s="6">
        <v>-6015991372</v>
      </c>
      <c r="H9" s="6">
        <v>9823641871</v>
      </c>
      <c r="J9" s="6">
        <f>D9+F9+H9</f>
        <v>13760172768</v>
      </c>
      <c r="L9" s="6">
        <v>9952522269</v>
      </c>
      <c r="N9" s="6">
        <v>-6015991372</v>
      </c>
      <c r="P9" s="6">
        <v>9823641871</v>
      </c>
      <c r="R9" s="6">
        <f>L9+N9+P9</f>
        <v>13760172768</v>
      </c>
      <c r="T9" s="26">
        <v>2450599412</v>
      </c>
      <c r="U9">
        <f>VLOOKUP(T9,F9:F28,1,0)</f>
        <v>2450599412</v>
      </c>
    </row>
    <row r="10" spans="1:21" ht="21.75" customHeight="1">
      <c r="A10" s="47" t="s">
        <v>117</v>
      </c>
      <c r="B10" s="47"/>
      <c r="D10" s="10">
        <v>11490961208</v>
      </c>
      <c r="F10" s="10">
        <v>7665229764</v>
      </c>
      <c r="H10" s="10">
        <v>0</v>
      </c>
      <c r="J10" s="10">
        <f t="shared" ref="J10:J28" si="0">D10+F10+H10</f>
        <v>19156190972</v>
      </c>
      <c r="L10" s="10">
        <v>11490961208</v>
      </c>
      <c r="N10" s="10">
        <v>7665229764</v>
      </c>
      <c r="P10" s="10">
        <v>0</v>
      </c>
      <c r="R10" s="10">
        <f t="shared" ref="R10:R28" si="1">L10+N10+P10</f>
        <v>19156190972</v>
      </c>
      <c r="T10" s="26">
        <v>-6015991372</v>
      </c>
      <c r="U10" t="e">
        <f t="shared" ref="U10:U21" si="2">VLOOKUP(T10,F10:F29,1,0)</f>
        <v>#N/A</v>
      </c>
    </row>
    <row r="11" spans="1:21" ht="21.75" customHeight="1">
      <c r="A11" s="47" t="s">
        <v>114</v>
      </c>
      <c r="B11" s="47"/>
      <c r="D11" s="10">
        <v>23403546596</v>
      </c>
      <c r="F11" s="10">
        <v>-2429078470</v>
      </c>
      <c r="H11" s="10">
        <v>0</v>
      </c>
      <c r="J11" s="10">
        <f t="shared" si="0"/>
        <v>20974468126</v>
      </c>
      <c r="L11" s="10">
        <v>23403546596</v>
      </c>
      <c r="N11" s="10">
        <v>-2429078470</v>
      </c>
      <c r="P11" s="10">
        <v>0</v>
      </c>
      <c r="R11" s="10">
        <f t="shared" si="1"/>
        <v>20974468126</v>
      </c>
      <c r="T11" s="26">
        <v>2701230407</v>
      </c>
      <c r="U11">
        <f t="shared" si="2"/>
        <v>2701230407</v>
      </c>
    </row>
    <row r="12" spans="1:21" ht="21.75" customHeight="1">
      <c r="A12" s="47" t="s">
        <v>111</v>
      </c>
      <c r="B12" s="47"/>
      <c r="D12" s="10">
        <v>23415852678</v>
      </c>
      <c r="F12" s="10">
        <v>7491544257</v>
      </c>
      <c r="H12" s="10">
        <v>0</v>
      </c>
      <c r="J12" s="10">
        <f t="shared" si="0"/>
        <v>30907396935</v>
      </c>
      <c r="L12" s="10">
        <v>23415852678</v>
      </c>
      <c r="N12" s="10">
        <v>7491544257</v>
      </c>
      <c r="P12" s="10">
        <v>0</v>
      </c>
      <c r="R12" s="10">
        <f t="shared" si="1"/>
        <v>30907396935</v>
      </c>
      <c r="T12" s="26">
        <v>11513954002</v>
      </c>
      <c r="U12">
        <f t="shared" si="2"/>
        <v>11513954002</v>
      </c>
    </row>
    <row r="13" spans="1:21" ht="21.75" customHeight="1">
      <c r="A13" s="47" t="s">
        <v>108</v>
      </c>
      <c r="B13" s="47"/>
      <c r="D13" s="10">
        <v>12118751942</v>
      </c>
      <c r="F13" s="10">
        <v>-23094835351</v>
      </c>
      <c r="H13" s="10">
        <v>0</v>
      </c>
      <c r="J13" s="10">
        <f t="shared" si="0"/>
        <v>-10976083409</v>
      </c>
      <c r="L13" s="10">
        <v>12118751942</v>
      </c>
      <c r="N13" s="10">
        <v>-23094835351</v>
      </c>
      <c r="P13" s="10">
        <v>0</v>
      </c>
      <c r="R13" s="10">
        <f t="shared" si="1"/>
        <v>-10976083409</v>
      </c>
      <c r="T13" s="26">
        <v>-6105238471</v>
      </c>
      <c r="U13">
        <f t="shared" si="2"/>
        <v>-6105238471</v>
      </c>
    </row>
    <row r="14" spans="1:21" ht="21.75" customHeight="1">
      <c r="A14" s="47" t="s">
        <v>105</v>
      </c>
      <c r="B14" s="47"/>
      <c r="D14" s="10">
        <v>24835529502</v>
      </c>
      <c r="F14" s="10">
        <v>0</v>
      </c>
      <c r="H14" s="10">
        <v>0</v>
      </c>
      <c r="J14" s="10">
        <f t="shared" si="0"/>
        <v>24835529502</v>
      </c>
      <c r="L14" s="10">
        <v>24835529502</v>
      </c>
      <c r="N14" s="10">
        <v>0</v>
      </c>
      <c r="P14" s="10">
        <v>0</v>
      </c>
      <c r="R14" s="10">
        <f t="shared" si="1"/>
        <v>24835529502</v>
      </c>
      <c r="T14" s="26">
        <v>27767892993</v>
      </c>
      <c r="U14">
        <f t="shared" si="2"/>
        <v>27767892993</v>
      </c>
    </row>
    <row r="15" spans="1:21" ht="21.75" customHeight="1">
      <c r="A15" s="47" t="s">
        <v>102</v>
      </c>
      <c r="B15" s="47"/>
      <c r="D15" s="10">
        <v>18819087919</v>
      </c>
      <c r="F15" s="10">
        <v>0</v>
      </c>
      <c r="H15" s="10">
        <v>0</v>
      </c>
      <c r="J15" s="10">
        <f t="shared" si="0"/>
        <v>18819087919</v>
      </c>
      <c r="L15" s="10">
        <v>18819087919</v>
      </c>
      <c r="N15" s="10">
        <v>0</v>
      </c>
      <c r="P15" s="10">
        <v>0</v>
      </c>
      <c r="R15" s="10">
        <f t="shared" si="1"/>
        <v>18819087919</v>
      </c>
      <c r="T15" s="26">
        <v>4071935161</v>
      </c>
      <c r="U15">
        <f t="shared" si="2"/>
        <v>4071935161</v>
      </c>
    </row>
    <row r="16" spans="1:21" ht="21.75" customHeight="1">
      <c r="A16" s="47" t="s">
        <v>99</v>
      </c>
      <c r="B16" s="47"/>
      <c r="D16" s="10">
        <v>39539732</v>
      </c>
      <c r="F16" s="10">
        <v>13528196</v>
      </c>
      <c r="H16" s="10">
        <v>0</v>
      </c>
      <c r="J16" s="10">
        <f t="shared" si="0"/>
        <v>53067928</v>
      </c>
      <c r="L16" s="10">
        <v>39539732</v>
      </c>
      <c r="N16" s="10">
        <v>13528196</v>
      </c>
      <c r="P16" s="10">
        <v>0</v>
      </c>
      <c r="R16" s="10">
        <f t="shared" si="1"/>
        <v>53067928</v>
      </c>
      <c r="T16" s="26">
        <v>46834935759</v>
      </c>
      <c r="U16">
        <f t="shared" si="2"/>
        <v>46834935759</v>
      </c>
    </row>
    <row r="17" spans="1:21" ht="21.75" customHeight="1">
      <c r="A17" s="47" t="s">
        <v>96</v>
      </c>
      <c r="B17" s="47"/>
      <c r="D17" s="10">
        <v>9961029780</v>
      </c>
      <c r="F17" s="10">
        <v>0</v>
      </c>
      <c r="H17" s="10">
        <v>0</v>
      </c>
      <c r="J17" s="10">
        <f t="shared" si="0"/>
        <v>9961029780</v>
      </c>
      <c r="L17" s="10">
        <v>9961029780</v>
      </c>
      <c r="N17" s="10">
        <v>0</v>
      </c>
      <c r="P17" s="10">
        <v>0</v>
      </c>
      <c r="R17" s="10">
        <f t="shared" si="1"/>
        <v>9961029780</v>
      </c>
      <c r="T17" s="26">
        <v>13528196</v>
      </c>
      <c r="U17" t="e">
        <f t="shared" si="2"/>
        <v>#N/A</v>
      </c>
    </row>
    <row r="18" spans="1:21" ht="21.75" customHeight="1">
      <c r="A18" s="47" t="s">
        <v>93</v>
      </c>
      <c r="B18" s="47"/>
      <c r="D18" s="10">
        <v>40040668542</v>
      </c>
      <c r="F18" s="10">
        <v>46834935759</v>
      </c>
      <c r="H18" s="10">
        <v>0</v>
      </c>
      <c r="J18" s="10">
        <f t="shared" si="0"/>
        <v>86875604301</v>
      </c>
      <c r="L18" s="10">
        <v>40040668542</v>
      </c>
      <c r="N18" s="10">
        <v>46834935759</v>
      </c>
      <c r="P18" s="10">
        <v>0</v>
      </c>
      <c r="R18" s="10">
        <f t="shared" si="1"/>
        <v>86875604301</v>
      </c>
      <c r="T18" s="26">
        <v>-23094835351</v>
      </c>
      <c r="U18" t="e">
        <f t="shared" si="2"/>
        <v>#N/A</v>
      </c>
    </row>
    <row r="19" spans="1:21" ht="21.75" customHeight="1">
      <c r="A19" s="47" t="s">
        <v>90</v>
      </c>
      <c r="B19" s="47"/>
      <c r="D19" s="10">
        <v>13129410477</v>
      </c>
      <c r="F19" s="10">
        <v>4071935161</v>
      </c>
      <c r="H19" s="10">
        <v>0</v>
      </c>
      <c r="J19" s="10">
        <f t="shared" si="0"/>
        <v>17201345638</v>
      </c>
      <c r="L19" s="10">
        <v>13129410477</v>
      </c>
      <c r="N19" s="10">
        <v>4071935161</v>
      </c>
      <c r="P19" s="10">
        <v>0</v>
      </c>
      <c r="R19" s="10">
        <f t="shared" si="1"/>
        <v>17201345638</v>
      </c>
      <c r="T19" s="26">
        <v>7491544257</v>
      </c>
      <c r="U19" t="e">
        <f t="shared" si="2"/>
        <v>#N/A</v>
      </c>
    </row>
    <row r="20" spans="1:21" ht="21.75" customHeight="1">
      <c r="A20" s="47" t="s">
        <v>87</v>
      </c>
      <c r="B20" s="47"/>
      <c r="D20" s="10">
        <v>24775904202</v>
      </c>
      <c r="F20" s="10">
        <v>27767892993</v>
      </c>
      <c r="H20" s="10">
        <v>0</v>
      </c>
      <c r="J20" s="10">
        <f t="shared" si="0"/>
        <v>52543797195</v>
      </c>
      <c r="L20" s="10">
        <v>24775904202</v>
      </c>
      <c r="N20" s="10">
        <v>27767892993</v>
      </c>
      <c r="P20" s="10">
        <v>0</v>
      </c>
      <c r="R20" s="10">
        <f t="shared" si="1"/>
        <v>52543797195</v>
      </c>
      <c r="T20" s="26">
        <v>-2429078470</v>
      </c>
      <c r="U20" t="e">
        <f t="shared" si="2"/>
        <v>#N/A</v>
      </c>
    </row>
    <row r="21" spans="1:21" ht="21.75" customHeight="1">
      <c r="A21" s="47" t="s">
        <v>84</v>
      </c>
      <c r="B21" s="47"/>
      <c r="D21" s="10">
        <v>6357122440</v>
      </c>
      <c r="F21" s="10">
        <v>0</v>
      </c>
      <c r="H21" s="10">
        <v>0</v>
      </c>
      <c r="J21" s="10">
        <f t="shared" si="0"/>
        <v>6357122440</v>
      </c>
      <c r="L21" s="10">
        <v>6357122440</v>
      </c>
      <c r="N21" s="10">
        <v>0</v>
      </c>
      <c r="P21" s="10">
        <v>0</v>
      </c>
      <c r="R21" s="10">
        <f t="shared" si="1"/>
        <v>6357122440</v>
      </c>
      <c r="T21" s="26">
        <v>7665229764</v>
      </c>
      <c r="U21" t="e">
        <f t="shared" si="2"/>
        <v>#N/A</v>
      </c>
    </row>
    <row r="22" spans="1:21" ht="21.75" customHeight="1">
      <c r="A22" s="47" t="s">
        <v>81</v>
      </c>
      <c r="B22" s="47"/>
      <c r="D22" s="10">
        <v>22698805411</v>
      </c>
      <c r="F22" s="10">
        <v>-6105238471</v>
      </c>
      <c r="H22" s="10">
        <v>0</v>
      </c>
      <c r="J22" s="10">
        <f t="shared" si="0"/>
        <v>16593566940</v>
      </c>
      <c r="L22" s="10">
        <v>22698805411</v>
      </c>
      <c r="N22" s="10">
        <v>-6105238471</v>
      </c>
      <c r="P22" s="10">
        <v>0</v>
      </c>
      <c r="R22" s="10">
        <f t="shared" si="1"/>
        <v>16593566940</v>
      </c>
    </row>
    <row r="23" spans="1:21" ht="21.75" customHeight="1">
      <c r="A23" s="47" t="s">
        <v>120</v>
      </c>
      <c r="B23" s="47"/>
      <c r="D23" s="10">
        <v>65905096341</v>
      </c>
      <c r="F23" s="10">
        <v>0</v>
      </c>
      <c r="H23" s="10">
        <v>0</v>
      </c>
      <c r="J23" s="10">
        <f t="shared" si="0"/>
        <v>65905096341</v>
      </c>
      <c r="L23" s="10">
        <v>65905096341</v>
      </c>
      <c r="N23" s="10">
        <v>0</v>
      </c>
      <c r="P23" s="10">
        <v>0</v>
      </c>
      <c r="R23" s="10">
        <f t="shared" si="1"/>
        <v>65905096341</v>
      </c>
    </row>
    <row r="24" spans="1:21" ht="21.75" customHeight="1">
      <c r="A24" s="47" t="s">
        <v>78</v>
      </c>
      <c r="B24" s="47"/>
      <c r="D24" s="10">
        <v>9829130983</v>
      </c>
      <c r="F24" s="10">
        <v>11513954002</v>
      </c>
      <c r="H24" s="10">
        <v>0</v>
      </c>
      <c r="J24" s="10">
        <f t="shared" si="0"/>
        <v>21343084985</v>
      </c>
      <c r="L24" s="10">
        <v>9829130983</v>
      </c>
      <c r="N24" s="10">
        <v>11513954002</v>
      </c>
      <c r="P24" s="10">
        <v>0</v>
      </c>
      <c r="R24" s="10">
        <f t="shared" si="1"/>
        <v>21343084985</v>
      </c>
    </row>
    <row r="25" spans="1:21" ht="21.75" customHeight="1">
      <c r="A25" s="47" t="s">
        <v>75</v>
      </c>
      <c r="B25" s="47"/>
      <c r="D25" s="10">
        <v>4082342769</v>
      </c>
      <c r="F25" s="10">
        <v>0</v>
      </c>
      <c r="H25" s="10">
        <v>0</v>
      </c>
      <c r="J25" s="10">
        <f t="shared" si="0"/>
        <v>4082342769</v>
      </c>
      <c r="L25" s="10">
        <v>4082342769</v>
      </c>
      <c r="N25" s="10">
        <v>0</v>
      </c>
      <c r="P25" s="10">
        <v>0</v>
      </c>
      <c r="R25" s="10">
        <f t="shared" si="1"/>
        <v>4082342769</v>
      </c>
    </row>
    <row r="26" spans="1:21" ht="21.75" customHeight="1">
      <c r="A26" s="47" t="s">
        <v>69</v>
      </c>
      <c r="B26" s="47"/>
      <c r="D26" s="10">
        <v>0</v>
      </c>
      <c r="F26" s="10">
        <v>2450599412</v>
      </c>
      <c r="H26" s="10">
        <v>0</v>
      </c>
      <c r="J26" s="10">
        <f t="shared" si="0"/>
        <v>2450599412</v>
      </c>
      <c r="L26" s="10">
        <v>0</v>
      </c>
      <c r="N26" s="10">
        <v>2450599412</v>
      </c>
      <c r="P26" s="10">
        <v>0</v>
      </c>
      <c r="R26" s="10">
        <f t="shared" si="1"/>
        <v>2450599412</v>
      </c>
    </row>
    <row r="27" spans="1:21" ht="21.75" customHeight="1">
      <c r="A27" s="47" t="s">
        <v>66</v>
      </c>
      <c r="B27" s="47"/>
      <c r="D27" s="10">
        <v>0</v>
      </c>
      <c r="F27" s="10">
        <v>2701230407</v>
      </c>
      <c r="H27" s="10">
        <v>0</v>
      </c>
      <c r="J27" s="10">
        <f t="shared" si="0"/>
        <v>2701230407</v>
      </c>
      <c r="L27" s="10">
        <v>0</v>
      </c>
      <c r="N27" s="10">
        <v>2701230407</v>
      </c>
      <c r="P27" s="10">
        <v>0</v>
      </c>
      <c r="R27" s="10">
        <f t="shared" si="1"/>
        <v>2701230407</v>
      </c>
    </row>
    <row r="28" spans="1:21" ht="21.75" customHeight="1">
      <c r="A28" s="41" t="s">
        <v>62</v>
      </c>
      <c r="B28" s="41"/>
      <c r="D28" s="11">
        <v>14636406484</v>
      </c>
      <c r="F28" s="11">
        <v>45746643259</v>
      </c>
      <c r="H28" s="11">
        <v>0</v>
      </c>
      <c r="J28" s="11">
        <f t="shared" si="0"/>
        <v>60383049743</v>
      </c>
      <c r="L28" s="11">
        <v>14636406484</v>
      </c>
      <c r="N28" s="11">
        <v>45746643259</v>
      </c>
      <c r="P28" s="11">
        <v>0</v>
      </c>
      <c r="R28" s="11">
        <f t="shared" si="1"/>
        <v>60383049743</v>
      </c>
    </row>
    <row r="29" spans="1:21" ht="21.75" customHeight="1" thickBot="1">
      <c r="A29" s="37" t="s">
        <v>21</v>
      </c>
      <c r="B29" s="37"/>
      <c r="D29" s="14">
        <f>SUM(D9:D28)</f>
        <v>335491709275</v>
      </c>
      <c r="E29" s="14">
        <f t="shared" ref="E29:P29" si="3">SUM(E9:E28)</f>
        <v>0</v>
      </c>
      <c r="F29" s="14">
        <f t="shared" si="3"/>
        <v>118612349546</v>
      </c>
      <c r="G29" s="14">
        <f t="shared" si="3"/>
        <v>0</v>
      </c>
      <c r="H29" s="14">
        <f t="shared" si="3"/>
        <v>9823641871</v>
      </c>
      <c r="I29" s="14">
        <f t="shared" si="3"/>
        <v>0</v>
      </c>
      <c r="J29" s="14">
        <f t="shared" si="3"/>
        <v>463927700692</v>
      </c>
      <c r="K29" s="14">
        <f t="shared" si="3"/>
        <v>0</v>
      </c>
      <c r="L29" s="14">
        <f t="shared" si="3"/>
        <v>335491709275</v>
      </c>
      <c r="M29" s="14">
        <f t="shared" si="3"/>
        <v>0</v>
      </c>
      <c r="N29" s="14">
        <f t="shared" si="3"/>
        <v>118612349546</v>
      </c>
      <c r="O29" s="14">
        <f t="shared" si="3"/>
        <v>0</v>
      </c>
      <c r="P29" s="14">
        <f t="shared" si="3"/>
        <v>9823641871</v>
      </c>
      <c r="Q29" s="14">
        <f t="shared" ref="Q29" si="4">SUM(Q9:Q28)</f>
        <v>0</v>
      </c>
      <c r="R29" s="14">
        <f t="shared" ref="R29" si="5">SUM(R9:R28)</f>
        <v>463927700692</v>
      </c>
    </row>
    <row r="30" spans="1:21" ht="13.5" thickTop="1">
      <c r="D30" s="25">
        <v>335491709275</v>
      </c>
      <c r="F30" s="22">
        <v>72865706287</v>
      </c>
      <c r="L30">
        <v>335491709275</v>
      </c>
      <c r="N30" s="22">
        <v>118612349546</v>
      </c>
    </row>
    <row r="31" spans="1:21">
      <c r="D31" s="22">
        <f>D29-D30</f>
        <v>0</v>
      </c>
      <c r="F31" s="22">
        <v>45746643259</v>
      </c>
      <c r="L31" s="22">
        <f>L29-L30</f>
        <v>0</v>
      </c>
      <c r="N31" s="22">
        <f>N29-N30</f>
        <v>0</v>
      </c>
    </row>
    <row r="32" spans="1:21">
      <c r="D32" s="22"/>
      <c r="F32" s="22">
        <f>F30+F31</f>
        <v>118612349546</v>
      </c>
    </row>
    <row r="33" spans="6:6">
      <c r="F33" s="22">
        <f>F29-F32</f>
        <v>0</v>
      </c>
    </row>
  </sheetData>
  <mergeCells count="28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9:B29"/>
    <mergeCell ref="A23:B23"/>
    <mergeCell ref="A24:B24"/>
    <mergeCell ref="A25:B25"/>
    <mergeCell ref="A26:B26"/>
    <mergeCell ref="A27:B2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1.75" customHeight="1">
      <c r="A2" s="35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14.45" customHeight="1"/>
    <row r="5" spans="1:17" ht="14.45" customHeight="1">
      <c r="A5" s="1" t="s">
        <v>177</v>
      </c>
      <c r="B5" s="45" t="s">
        <v>178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29.1" customHeight="1">
      <c r="M6" s="53" t="s">
        <v>179</v>
      </c>
      <c r="Q6" s="53" t="s">
        <v>180</v>
      </c>
    </row>
    <row r="7" spans="1:17" ht="14.45" customHeight="1">
      <c r="A7" s="38" t="s">
        <v>181</v>
      </c>
      <c r="B7" s="38"/>
      <c r="D7" s="2" t="s">
        <v>182</v>
      </c>
      <c r="F7" s="2" t="s">
        <v>183</v>
      </c>
      <c r="H7" s="2" t="s">
        <v>32</v>
      </c>
      <c r="J7" s="38" t="s">
        <v>184</v>
      </c>
      <c r="K7" s="38"/>
      <c r="M7" s="53"/>
      <c r="O7" s="2" t="s">
        <v>185</v>
      </c>
      <c r="Q7" s="53"/>
    </row>
    <row r="8" spans="1:17" ht="14.45" customHeight="1">
      <c r="A8" s="44" t="s">
        <v>186</v>
      </c>
      <c r="B8" s="54"/>
      <c r="D8" s="44" t="s">
        <v>187</v>
      </c>
      <c r="F8" s="4" t="s">
        <v>188</v>
      </c>
      <c r="H8" s="3"/>
      <c r="J8" s="3"/>
      <c r="K8" s="3"/>
      <c r="M8" s="3"/>
      <c r="O8" s="3"/>
      <c r="Q8" s="3"/>
    </row>
    <row r="9" spans="1:17" ht="14.45" customHeight="1">
      <c r="A9" s="38"/>
      <c r="B9" s="38"/>
      <c r="D9" s="38"/>
      <c r="F9" s="4" t="s">
        <v>189</v>
      </c>
    </row>
    <row r="10" spans="1:17" ht="14.45" customHeight="1">
      <c r="A10" s="44" t="s">
        <v>186</v>
      </c>
      <c r="B10" s="54"/>
      <c r="D10" s="44" t="s">
        <v>190</v>
      </c>
      <c r="F10" s="4" t="s">
        <v>188</v>
      </c>
    </row>
    <row r="11" spans="1:17" ht="14.45" customHeight="1">
      <c r="A11" s="38"/>
      <c r="B11" s="38"/>
      <c r="D11" s="38"/>
      <c r="F11" s="4" t="s">
        <v>191</v>
      </c>
    </row>
    <row r="12" spans="1:17" ht="65.45" customHeight="1">
      <c r="A12" s="50" t="s">
        <v>192</v>
      </c>
      <c r="B12" s="50"/>
      <c r="D12" s="19" t="s">
        <v>193</v>
      </c>
      <c r="F12" s="4" t="s">
        <v>194</v>
      </c>
    </row>
    <row r="13" spans="1:17" ht="14.45" customHeight="1">
      <c r="A13" s="50" t="s">
        <v>195</v>
      </c>
      <c r="B13" s="51"/>
      <c r="D13" s="50" t="s">
        <v>195</v>
      </c>
      <c r="F13" s="4" t="s">
        <v>196</v>
      </c>
    </row>
    <row r="14" spans="1:17" ht="14.45" customHeight="1">
      <c r="A14" s="52"/>
      <c r="B14" s="52"/>
      <c r="D14" s="52"/>
      <c r="F14" s="4" t="s">
        <v>197</v>
      </c>
    </row>
    <row r="15" spans="1:17" ht="14.45" customHeight="1">
      <c r="A15" s="52"/>
      <c r="B15" s="52"/>
      <c r="D15" s="52"/>
      <c r="F15" s="4" t="s">
        <v>198</v>
      </c>
    </row>
    <row r="16" spans="1:17" ht="14.45" customHeight="1">
      <c r="A16" s="53"/>
      <c r="B16" s="53"/>
      <c r="D16" s="53"/>
      <c r="F16" s="4" t="s">
        <v>199</v>
      </c>
    </row>
    <row r="17" spans="1:10" ht="14.45" customHeight="1">
      <c r="A17" s="3"/>
      <c r="B17" s="3"/>
      <c r="D17" s="3"/>
      <c r="F17" s="3"/>
    </row>
    <row r="18" spans="1:10" ht="14.45" customHeight="1">
      <c r="A18" s="38" t="s">
        <v>200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J27"/>
  <sheetViews>
    <sheetView rightToLeft="1" topLeftCell="A4" workbookViewId="0">
      <selection activeCell="D24" sqref="D24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hidden="1" customWidth="1"/>
    <col min="7" max="7" width="1.28515625" hidden="1" customWidth="1"/>
    <col min="8" max="8" width="19.42578125" customWidth="1"/>
    <col min="9" max="9" width="1.28515625" customWidth="1"/>
    <col min="10" max="10" width="19.42578125" hidden="1" customWidth="1"/>
    <col min="11" max="11" width="0.28515625" customWidth="1"/>
  </cols>
  <sheetData>
    <row r="1" spans="1:10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1.75" customHeight="1">
      <c r="A2" s="35" t="s">
        <v>143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4.45" customHeight="1"/>
    <row r="5" spans="1:10" ht="14.45" customHeight="1">
      <c r="A5" s="1" t="s">
        <v>201</v>
      </c>
      <c r="B5" s="45" t="s">
        <v>202</v>
      </c>
      <c r="C5" s="45"/>
      <c r="D5" s="45"/>
      <c r="E5" s="45"/>
      <c r="F5" s="45"/>
      <c r="G5" s="45"/>
      <c r="H5" s="45"/>
      <c r="I5" s="45"/>
      <c r="J5" s="45"/>
    </row>
    <row r="6" spans="1:10" ht="14.45" customHeight="1">
      <c r="D6" s="38" t="s">
        <v>162</v>
      </c>
      <c r="E6" s="38"/>
      <c r="F6" s="38"/>
      <c r="H6" s="38" t="s">
        <v>163</v>
      </c>
      <c r="I6" s="38"/>
      <c r="J6" s="38"/>
    </row>
    <row r="7" spans="1:10" ht="36.4" customHeight="1">
      <c r="A7" s="38" t="s">
        <v>203</v>
      </c>
      <c r="B7" s="38"/>
      <c r="D7" s="19" t="s">
        <v>204</v>
      </c>
      <c r="E7" s="3"/>
      <c r="F7" s="19" t="s">
        <v>205</v>
      </c>
      <c r="H7" s="19" t="s">
        <v>204</v>
      </c>
      <c r="I7" s="3"/>
      <c r="J7" s="19" t="s">
        <v>205</v>
      </c>
    </row>
    <row r="8" spans="1:10" ht="21.75" customHeight="1">
      <c r="A8" s="28"/>
      <c r="B8" s="28" t="s">
        <v>258</v>
      </c>
      <c r="D8" s="6">
        <v>30236</v>
      </c>
      <c r="F8" s="7"/>
      <c r="H8" s="6">
        <v>30236</v>
      </c>
      <c r="J8" s="7"/>
    </row>
    <row r="9" spans="1:10" ht="21.75" customHeight="1">
      <c r="A9" s="27"/>
      <c r="B9" s="27" t="s">
        <v>259</v>
      </c>
      <c r="D9" s="10">
        <v>6729</v>
      </c>
      <c r="F9" s="17"/>
      <c r="H9" s="10">
        <v>6729</v>
      </c>
      <c r="J9" s="17"/>
    </row>
    <row r="10" spans="1:10" ht="21.75" customHeight="1">
      <c r="A10" s="27"/>
      <c r="B10" s="27" t="s">
        <v>274</v>
      </c>
      <c r="D10" s="10">
        <v>1697811428</v>
      </c>
      <c r="F10" s="17"/>
      <c r="H10" s="10">
        <v>1697811428</v>
      </c>
      <c r="J10" s="17"/>
    </row>
    <row r="11" spans="1:10" ht="21.75" customHeight="1">
      <c r="A11" s="27"/>
      <c r="B11" s="27" t="s">
        <v>275</v>
      </c>
      <c r="D11" s="10">
        <v>188259</v>
      </c>
      <c r="F11" s="17"/>
      <c r="H11" s="10">
        <v>188259</v>
      </c>
      <c r="J11" s="17"/>
    </row>
    <row r="12" spans="1:10" ht="21.75" customHeight="1">
      <c r="A12" s="27"/>
      <c r="B12" s="27" t="s">
        <v>262</v>
      </c>
      <c r="D12" s="10">
        <v>15213</v>
      </c>
      <c r="F12" s="17"/>
      <c r="H12" s="10">
        <v>15213</v>
      </c>
      <c r="J12" s="17"/>
    </row>
    <row r="13" spans="1:10" ht="21.75" customHeight="1">
      <c r="A13" s="27"/>
      <c r="B13" s="27" t="s">
        <v>263</v>
      </c>
      <c r="D13" s="10">
        <v>157606</v>
      </c>
      <c r="F13" s="17"/>
      <c r="H13" s="10">
        <v>157606</v>
      </c>
      <c r="J13" s="17"/>
    </row>
    <row r="14" spans="1:10" ht="21.75" customHeight="1">
      <c r="A14" s="27"/>
      <c r="B14" s="27" t="s">
        <v>264</v>
      </c>
      <c r="D14" s="10">
        <v>547198</v>
      </c>
      <c r="F14" s="17"/>
      <c r="H14" s="10">
        <v>547198</v>
      </c>
      <c r="J14" s="17"/>
    </row>
    <row r="15" spans="1:10" ht="21.75" customHeight="1">
      <c r="A15" s="27"/>
      <c r="B15" s="27" t="s">
        <v>265</v>
      </c>
      <c r="D15" s="10">
        <v>2300627</v>
      </c>
      <c r="F15" s="17"/>
      <c r="H15" s="10">
        <v>2300627</v>
      </c>
      <c r="J15" s="17"/>
    </row>
    <row r="16" spans="1:10" ht="21.75" customHeight="1">
      <c r="A16" s="27"/>
      <c r="B16" s="27" t="s">
        <v>280</v>
      </c>
      <c r="D16" s="10">
        <v>81448</v>
      </c>
      <c r="F16" s="17"/>
      <c r="H16" s="10">
        <v>81448</v>
      </c>
      <c r="J16" s="17"/>
    </row>
    <row r="17" spans="1:10" ht="21.75" customHeight="1">
      <c r="A17" s="27"/>
      <c r="B17" s="27" t="s">
        <v>290</v>
      </c>
      <c r="D17" s="10">
        <v>124921</v>
      </c>
      <c r="F17" s="17"/>
      <c r="H17" s="10">
        <v>124921</v>
      </c>
      <c r="J17" s="17"/>
    </row>
    <row r="18" spans="1:10" ht="21.75" customHeight="1">
      <c r="A18" s="27"/>
      <c r="B18" s="27" t="s">
        <v>282</v>
      </c>
      <c r="D18" s="10">
        <v>99532945177</v>
      </c>
      <c r="F18" s="17"/>
      <c r="H18" s="10">
        <v>99532945177</v>
      </c>
      <c r="J18" s="17"/>
    </row>
    <row r="19" spans="1:10" ht="21.75" customHeight="1">
      <c r="A19" s="27"/>
      <c r="B19" s="27" t="s">
        <v>283</v>
      </c>
      <c r="D19" s="10">
        <v>54713126020</v>
      </c>
      <c r="F19" s="17"/>
      <c r="H19" s="10">
        <v>54713126020</v>
      </c>
      <c r="J19" s="17"/>
    </row>
    <row r="20" spans="1:10" ht="21.75" customHeight="1">
      <c r="A20" s="27"/>
      <c r="B20" s="27" t="s">
        <v>284</v>
      </c>
      <c r="D20" s="10">
        <v>63602722112</v>
      </c>
      <c r="F20" s="17"/>
      <c r="H20" s="10">
        <v>63602722112</v>
      </c>
      <c r="J20" s="17"/>
    </row>
    <row r="21" spans="1:10" ht="21.75" customHeight="1">
      <c r="A21" s="27"/>
      <c r="B21" s="27" t="s">
        <v>285</v>
      </c>
      <c r="D21" s="10">
        <v>1037219178</v>
      </c>
      <c r="F21" s="17"/>
      <c r="H21" s="10">
        <v>1037219178</v>
      </c>
      <c r="J21" s="17"/>
    </row>
    <row r="22" spans="1:10" ht="21.75" customHeight="1">
      <c r="A22" s="27"/>
      <c r="B22" s="27" t="s">
        <v>272</v>
      </c>
      <c r="D22" s="10">
        <v>37778401432</v>
      </c>
      <c r="F22" s="17"/>
      <c r="H22" s="10">
        <v>37778401432</v>
      </c>
      <c r="J22" s="17"/>
    </row>
    <row r="23" spans="1:10" ht="21.75" customHeight="1" thickBot="1">
      <c r="A23" s="37" t="s">
        <v>21</v>
      </c>
      <c r="B23" s="37"/>
      <c r="D23" s="14">
        <f>SUM(D8:D22)</f>
        <v>258365677584</v>
      </c>
      <c r="F23" s="14"/>
      <c r="H23" s="14">
        <f>SUM(H8:H22)</f>
        <v>258365677584</v>
      </c>
      <c r="J23" s="14"/>
    </row>
    <row r="24" spans="1:10">
      <c r="D24">
        <v>258365677584</v>
      </c>
      <c r="H24">
        <v>258365677584</v>
      </c>
    </row>
    <row r="25" spans="1:10">
      <c r="D25" s="22">
        <f>D23-D24</f>
        <v>0</v>
      </c>
      <c r="H25" s="22">
        <f>H23-H24</f>
        <v>0</v>
      </c>
    </row>
    <row r="26" spans="1:10">
      <c r="D26" s="22">
        <v>258365677584</v>
      </c>
      <c r="H26" s="22">
        <v>258365677584</v>
      </c>
    </row>
    <row r="27" spans="1:10">
      <c r="D27" s="22">
        <f>D23-D26</f>
        <v>0</v>
      </c>
      <c r="E27" s="22">
        <f t="shared" ref="E27:H27" si="0">E23-E26</f>
        <v>0</v>
      </c>
      <c r="F27" s="22">
        <f t="shared" si="0"/>
        <v>0</v>
      </c>
      <c r="G27" s="22">
        <f t="shared" si="0"/>
        <v>0</v>
      </c>
      <c r="H27" s="22">
        <f t="shared" si="0"/>
        <v>0</v>
      </c>
    </row>
  </sheetData>
  <mergeCells count="8">
    <mergeCell ref="A23:B23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F13"/>
  <sheetViews>
    <sheetView rightToLeft="1" workbookViewId="0">
      <selection activeCell="D15" sqref="D1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35" t="s">
        <v>0</v>
      </c>
      <c r="B1" s="35"/>
      <c r="C1" s="35"/>
      <c r="D1" s="35"/>
      <c r="E1" s="35"/>
      <c r="F1" s="35"/>
    </row>
    <row r="2" spans="1:6" ht="21.75" customHeight="1">
      <c r="A2" s="35" t="s">
        <v>143</v>
      </c>
      <c r="B2" s="35"/>
      <c r="C2" s="35"/>
      <c r="D2" s="35"/>
      <c r="E2" s="35"/>
      <c r="F2" s="35"/>
    </row>
    <row r="3" spans="1:6" ht="21.75" customHeight="1">
      <c r="A3" s="35" t="s">
        <v>2</v>
      </c>
      <c r="B3" s="35"/>
      <c r="C3" s="35"/>
      <c r="D3" s="35"/>
      <c r="E3" s="35"/>
      <c r="F3" s="35"/>
    </row>
    <row r="4" spans="1:6" ht="14.45" customHeight="1"/>
    <row r="5" spans="1:6" ht="29.1" customHeight="1">
      <c r="A5" s="1" t="s">
        <v>206</v>
      </c>
      <c r="B5" s="45" t="s">
        <v>158</v>
      </c>
      <c r="C5" s="45"/>
      <c r="D5" s="45"/>
      <c r="E5" s="45"/>
      <c r="F5" s="45"/>
    </row>
    <row r="6" spans="1:6" ht="14.45" customHeight="1">
      <c r="D6" s="2" t="s">
        <v>162</v>
      </c>
      <c r="F6" s="2" t="s">
        <v>9</v>
      </c>
    </row>
    <row r="7" spans="1:6" ht="14.45" customHeight="1">
      <c r="A7" s="38" t="s">
        <v>158</v>
      </c>
      <c r="B7" s="38"/>
      <c r="D7" s="4" t="s">
        <v>140</v>
      </c>
      <c r="F7" s="4" t="s">
        <v>140</v>
      </c>
    </row>
    <row r="8" spans="1:6" ht="21.75" customHeight="1">
      <c r="A8" s="39" t="s">
        <v>158</v>
      </c>
      <c r="B8" s="39"/>
      <c r="D8" s="6">
        <v>1</v>
      </c>
      <c r="F8" s="6">
        <v>1</v>
      </c>
    </row>
    <row r="9" spans="1:6" ht="21.75" customHeight="1">
      <c r="A9" s="47" t="s">
        <v>207</v>
      </c>
      <c r="B9" s="47"/>
      <c r="D9" s="10">
        <v>1097301827</v>
      </c>
      <c r="F9" s="10">
        <v>1097301827</v>
      </c>
    </row>
    <row r="10" spans="1:6" ht="21.75" customHeight="1">
      <c r="A10" s="41" t="s">
        <v>208</v>
      </c>
      <c r="B10" s="41"/>
      <c r="D10" s="11">
        <v>59096933</v>
      </c>
      <c r="F10" s="11">
        <v>59096933</v>
      </c>
    </row>
    <row r="11" spans="1:6" ht="21.75" customHeight="1" thickBot="1">
      <c r="A11" s="37" t="s">
        <v>21</v>
      </c>
      <c r="B11" s="37"/>
      <c r="D11" s="14">
        <f>SUM(D8:D10)</f>
        <v>1156398761</v>
      </c>
      <c r="F11" s="14">
        <f>SUM(F8:F10)</f>
        <v>1156398761</v>
      </c>
    </row>
    <row r="12" spans="1:6" ht="13.5" thickTop="1">
      <c r="D12" s="22">
        <v>1156398761</v>
      </c>
      <c r="F12" s="22">
        <v>1156398761</v>
      </c>
    </row>
    <row r="13" spans="1:6">
      <c r="D13" s="22">
        <f t="shared" ref="D13:E13" si="0">D11-D12</f>
        <v>0</v>
      </c>
      <c r="E13" s="22">
        <f t="shared" si="0"/>
        <v>0</v>
      </c>
      <c r="F13" s="22">
        <f>F11-F12</f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1.75" customHeight="1">
      <c r="A2" s="35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14.45" customHeight="1"/>
    <row r="5" spans="1:19" ht="14.45" customHeight="1">
      <c r="A5" s="45" t="s">
        <v>165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 ht="14.45" customHeight="1">
      <c r="A6" s="38" t="s">
        <v>23</v>
      </c>
      <c r="C6" s="38" t="s">
        <v>209</v>
      </c>
      <c r="D6" s="38"/>
      <c r="E6" s="38"/>
      <c r="F6" s="38"/>
      <c r="G6" s="38"/>
      <c r="I6" s="38" t="s">
        <v>162</v>
      </c>
      <c r="J6" s="38"/>
      <c r="K6" s="38"/>
      <c r="L6" s="38"/>
      <c r="M6" s="38"/>
      <c r="O6" s="38" t="s">
        <v>163</v>
      </c>
      <c r="P6" s="38"/>
      <c r="Q6" s="38"/>
      <c r="R6" s="38"/>
      <c r="S6" s="38"/>
    </row>
    <row r="7" spans="1:19" ht="29.1" customHeight="1">
      <c r="A7" s="38"/>
      <c r="C7" s="19" t="s">
        <v>210</v>
      </c>
      <c r="D7" s="3"/>
      <c r="E7" s="19" t="s">
        <v>211</v>
      </c>
      <c r="F7" s="3"/>
      <c r="G7" s="19" t="s">
        <v>212</v>
      </c>
      <c r="I7" s="19" t="s">
        <v>213</v>
      </c>
      <c r="J7" s="3"/>
      <c r="K7" s="19" t="s">
        <v>214</v>
      </c>
      <c r="L7" s="3"/>
      <c r="M7" s="19" t="s">
        <v>215</v>
      </c>
      <c r="O7" s="19" t="s">
        <v>213</v>
      </c>
      <c r="P7" s="3"/>
      <c r="Q7" s="19" t="s">
        <v>214</v>
      </c>
      <c r="R7" s="3"/>
      <c r="S7" s="19" t="s">
        <v>215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1.75" customHeight="1">
      <c r="A2" s="35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4.45" customHeight="1"/>
    <row r="5" spans="1:11" ht="14.45" customHeight="1">
      <c r="A5" s="45" t="s">
        <v>170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ht="14.45" customHeight="1">
      <c r="I6" s="2" t="s">
        <v>162</v>
      </c>
      <c r="K6" s="2" t="s">
        <v>163</v>
      </c>
    </row>
    <row r="7" spans="1:11" ht="29.1" customHeight="1">
      <c r="A7" s="2" t="s">
        <v>216</v>
      </c>
      <c r="C7" s="18" t="s">
        <v>217</v>
      </c>
      <c r="E7" s="18" t="s">
        <v>218</v>
      </c>
      <c r="G7" s="18" t="s">
        <v>219</v>
      </c>
      <c r="I7" s="19" t="s">
        <v>220</v>
      </c>
      <c r="K7" s="19" t="s">
        <v>220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T30"/>
  <sheetViews>
    <sheetView rightToLeft="1" topLeftCell="A4" workbookViewId="0">
      <selection activeCell="A24" sqref="A24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6.140625" bestFit="1" customWidth="1"/>
    <col min="11" max="11" width="1.28515625" customWidth="1"/>
    <col min="12" max="12" width="10.42578125" customWidth="1"/>
    <col min="13" max="13" width="1.28515625" customWidth="1"/>
    <col min="14" max="14" width="16.140625" bestFit="1" customWidth="1"/>
    <col min="15" max="15" width="1.28515625" customWidth="1"/>
    <col min="16" max="16" width="16.140625" bestFit="1" customWidth="1"/>
    <col min="17" max="17" width="1.28515625" customWidth="1"/>
    <col min="18" max="18" width="10.42578125" customWidth="1"/>
    <col min="19" max="19" width="1.28515625" customWidth="1"/>
    <col min="20" max="20" width="16.140625" bestFit="1" customWidth="1"/>
    <col min="21" max="21" width="0.28515625" customWidth="1"/>
  </cols>
  <sheetData>
    <row r="1" spans="1:20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21.75" customHeight="1">
      <c r="A2" s="35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 ht="14.45" customHeight="1"/>
    <row r="5" spans="1:20" ht="14.45" customHeight="1">
      <c r="A5" s="45" t="s">
        <v>221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ht="14.45" customHeight="1">
      <c r="A6" s="38" t="s">
        <v>146</v>
      </c>
      <c r="J6" s="38" t="s">
        <v>162</v>
      </c>
      <c r="K6" s="38"/>
      <c r="L6" s="38"/>
      <c r="M6" s="38"/>
      <c r="N6" s="38"/>
      <c r="P6" s="38" t="s">
        <v>163</v>
      </c>
      <c r="Q6" s="38"/>
      <c r="R6" s="38"/>
      <c r="S6" s="38"/>
      <c r="T6" s="38"/>
    </row>
    <row r="7" spans="1:20" ht="29.1" customHeight="1">
      <c r="A7" s="38"/>
      <c r="C7" s="18" t="s">
        <v>222</v>
      </c>
      <c r="E7" s="53" t="s">
        <v>60</v>
      </c>
      <c r="F7" s="53"/>
      <c r="H7" s="18" t="s">
        <v>223</v>
      </c>
      <c r="J7" s="19" t="s">
        <v>224</v>
      </c>
      <c r="K7" s="3"/>
      <c r="L7" s="19" t="s">
        <v>214</v>
      </c>
      <c r="M7" s="3"/>
      <c r="N7" s="19" t="s">
        <v>225</v>
      </c>
      <c r="P7" s="19" t="s">
        <v>224</v>
      </c>
      <c r="Q7" s="3"/>
      <c r="R7" s="19" t="s">
        <v>214</v>
      </c>
      <c r="S7" s="3"/>
      <c r="T7" s="19" t="s">
        <v>225</v>
      </c>
    </row>
    <row r="8" spans="1:20" ht="21.75" customHeight="1">
      <c r="A8" s="5" t="s">
        <v>117</v>
      </c>
      <c r="C8" s="3"/>
      <c r="E8" s="5" t="s">
        <v>119</v>
      </c>
      <c r="F8" s="3"/>
      <c r="H8" s="7">
        <v>23</v>
      </c>
      <c r="J8" s="6">
        <v>11490961208</v>
      </c>
      <c r="L8" s="6">
        <v>0</v>
      </c>
      <c r="N8" s="6">
        <f>J8+L8</f>
        <v>11490961208</v>
      </c>
      <c r="P8" s="6">
        <v>11490961208</v>
      </c>
      <c r="R8" s="6">
        <v>0</v>
      </c>
      <c r="T8" s="6">
        <f>P8+R8</f>
        <v>11490961208</v>
      </c>
    </row>
    <row r="9" spans="1:20" ht="21.75" customHeight="1">
      <c r="A9" s="16" t="s">
        <v>114</v>
      </c>
      <c r="E9" s="16" t="s">
        <v>116</v>
      </c>
      <c r="H9" s="17">
        <v>23</v>
      </c>
      <c r="J9" s="10">
        <v>23403546596</v>
      </c>
      <c r="L9" s="10">
        <v>0</v>
      </c>
      <c r="N9" s="10">
        <f t="shared" ref="N9:N25" si="0">J9+L9</f>
        <v>23403546596</v>
      </c>
      <c r="P9" s="10">
        <v>23403546596</v>
      </c>
      <c r="R9" s="10">
        <v>0</v>
      </c>
      <c r="T9" s="10">
        <f t="shared" ref="T9:T25" si="1">P9+R9</f>
        <v>23403546596</v>
      </c>
    </row>
    <row r="10" spans="1:20" ht="21.75" customHeight="1">
      <c r="A10" s="16" t="s">
        <v>111</v>
      </c>
      <c r="E10" s="16" t="s">
        <v>113</v>
      </c>
      <c r="H10" s="17">
        <v>23</v>
      </c>
      <c r="J10" s="10">
        <v>23415852678</v>
      </c>
      <c r="L10" s="10">
        <v>0</v>
      </c>
      <c r="N10" s="10">
        <f t="shared" si="0"/>
        <v>23415852678</v>
      </c>
      <c r="P10" s="10">
        <v>23415852678</v>
      </c>
      <c r="R10" s="10">
        <v>0</v>
      </c>
      <c r="T10" s="10">
        <f t="shared" si="1"/>
        <v>23415852678</v>
      </c>
    </row>
    <row r="11" spans="1:20" ht="21.75" customHeight="1">
      <c r="A11" s="16" t="s">
        <v>108</v>
      </c>
      <c r="E11" s="16" t="s">
        <v>110</v>
      </c>
      <c r="H11" s="17">
        <v>23</v>
      </c>
      <c r="J11" s="10">
        <v>12118751942</v>
      </c>
      <c r="L11" s="10">
        <v>0</v>
      </c>
      <c r="N11" s="10">
        <f t="shared" si="0"/>
        <v>12118751942</v>
      </c>
      <c r="P11" s="10">
        <v>12118751942</v>
      </c>
      <c r="R11" s="10">
        <v>0</v>
      </c>
      <c r="T11" s="10">
        <f t="shared" si="1"/>
        <v>12118751942</v>
      </c>
    </row>
    <row r="12" spans="1:20" ht="21.75" customHeight="1">
      <c r="A12" s="16" t="s">
        <v>105</v>
      </c>
      <c r="E12" s="16" t="s">
        <v>107</v>
      </c>
      <c r="H12" s="17">
        <v>23</v>
      </c>
      <c r="J12" s="10">
        <v>24835529502</v>
      </c>
      <c r="L12" s="10">
        <v>0</v>
      </c>
      <c r="N12" s="10">
        <f t="shared" si="0"/>
        <v>24835529502</v>
      </c>
      <c r="P12" s="10">
        <v>24835529502</v>
      </c>
      <c r="R12" s="10">
        <v>0</v>
      </c>
      <c r="T12" s="10">
        <f t="shared" si="1"/>
        <v>24835529502</v>
      </c>
    </row>
    <row r="13" spans="1:20" ht="21.75" customHeight="1">
      <c r="A13" s="16" t="s">
        <v>102</v>
      </c>
      <c r="E13" s="16" t="s">
        <v>104</v>
      </c>
      <c r="H13" s="17">
        <v>23</v>
      </c>
      <c r="J13" s="10">
        <v>18819087919</v>
      </c>
      <c r="L13" s="10">
        <v>0</v>
      </c>
      <c r="N13" s="10">
        <f t="shared" si="0"/>
        <v>18819087919</v>
      </c>
      <c r="P13" s="10">
        <v>18819087919</v>
      </c>
      <c r="R13" s="10">
        <v>0</v>
      </c>
      <c r="T13" s="10">
        <f t="shared" si="1"/>
        <v>18819087919</v>
      </c>
    </row>
    <row r="14" spans="1:20" ht="21.75" customHeight="1">
      <c r="A14" s="16" t="s">
        <v>99</v>
      </c>
      <c r="E14" s="16" t="s">
        <v>101</v>
      </c>
      <c r="H14" s="17">
        <v>23</v>
      </c>
      <c r="J14" s="10">
        <v>39539732</v>
      </c>
      <c r="L14" s="10">
        <v>0</v>
      </c>
      <c r="N14" s="10">
        <f t="shared" si="0"/>
        <v>39539732</v>
      </c>
      <c r="P14" s="10">
        <v>39539732</v>
      </c>
      <c r="R14" s="10">
        <v>0</v>
      </c>
      <c r="T14" s="10">
        <f t="shared" si="1"/>
        <v>39539732</v>
      </c>
    </row>
    <row r="15" spans="1:20" ht="21.75" customHeight="1">
      <c r="A15" s="16" t="s">
        <v>96</v>
      </c>
      <c r="E15" s="16" t="s">
        <v>98</v>
      </c>
      <c r="H15" s="17">
        <v>23</v>
      </c>
      <c r="J15" s="10">
        <v>9961029780</v>
      </c>
      <c r="L15" s="10">
        <v>0</v>
      </c>
      <c r="N15" s="10">
        <f t="shared" si="0"/>
        <v>9961029780</v>
      </c>
      <c r="P15" s="10">
        <v>9961029780</v>
      </c>
      <c r="R15" s="10">
        <v>0</v>
      </c>
      <c r="T15" s="10">
        <f t="shared" si="1"/>
        <v>9961029780</v>
      </c>
    </row>
    <row r="16" spans="1:20" ht="21.75" customHeight="1">
      <c r="A16" s="16" t="s">
        <v>93</v>
      </c>
      <c r="E16" s="16" t="s">
        <v>95</v>
      </c>
      <c r="H16" s="17">
        <v>23</v>
      </c>
      <c r="J16" s="10">
        <v>40040668542</v>
      </c>
      <c r="L16" s="10">
        <v>0</v>
      </c>
      <c r="N16" s="10">
        <f t="shared" si="0"/>
        <v>40040668542</v>
      </c>
      <c r="P16" s="10">
        <v>40040668542</v>
      </c>
      <c r="R16" s="10">
        <v>0</v>
      </c>
      <c r="T16" s="10">
        <f t="shared" si="1"/>
        <v>40040668542</v>
      </c>
    </row>
    <row r="17" spans="1:20" ht="21.75" customHeight="1">
      <c r="A17" s="16" t="s">
        <v>90</v>
      </c>
      <c r="E17" s="16" t="s">
        <v>92</v>
      </c>
      <c r="H17" s="17">
        <v>23</v>
      </c>
      <c r="J17" s="10">
        <v>13129410477</v>
      </c>
      <c r="L17" s="10">
        <v>0</v>
      </c>
      <c r="N17" s="10">
        <f t="shared" si="0"/>
        <v>13129410477</v>
      </c>
      <c r="P17" s="10">
        <v>13129410477</v>
      </c>
      <c r="R17" s="10">
        <v>0</v>
      </c>
      <c r="T17" s="10">
        <f t="shared" si="1"/>
        <v>13129410477</v>
      </c>
    </row>
    <row r="18" spans="1:20" ht="21.75" customHeight="1">
      <c r="A18" s="16" t="s">
        <v>87</v>
      </c>
      <c r="E18" s="16" t="s">
        <v>89</v>
      </c>
      <c r="H18" s="17">
        <v>23</v>
      </c>
      <c r="J18" s="10">
        <v>24775904202</v>
      </c>
      <c r="L18" s="10">
        <v>0</v>
      </c>
      <c r="N18" s="10">
        <f t="shared" si="0"/>
        <v>24775904202</v>
      </c>
      <c r="P18" s="10">
        <v>24775904202</v>
      </c>
      <c r="R18" s="10">
        <v>0</v>
      </c>
      <c r="T18" s="10">
        <f t="shared" si="1"/>
        <v>24775904202</v>
      </c>
    </row>
    <row r="19" spans="1:20" ht="21.75" customHeight="1">
      <c r="A19" s="16" t="s">
        <v>84</v>
      </c>
      <c r="E19" s="16" t="s">
        <v>86</v>
      </c>
      <c r="H19" s="17">
        <v>23</v>
      </c>
      <c r="J19" s="10">
        <v>6357122440</v>
      </c>
      <c r="L19" s="10">
        <v>0</v>
      </c>
      <c r="N19" s="10">
        <f t="shared" si="0"/>
        <v>6357122440</v>
      </c>
      <c r="P19" s="10">
        <v>6357122440</v>
      </c>
      <c r="R19" s="10">
        <v>0</v>
      </c>
      <c r="T19" s="10">
        <f t="shared" si="1"/>
        <v>6357122440</v>
      </c>
    </row>
    <row r="20" spans="1:20" ht="21.75" customHeight="1">
      <c r="A20" s="16" t="s">
        <v>81</v>
      </c>
      <c r="E20" s="16" t="s">
        <v>83</v>
      </c>
      <c r="H20" s="17">
        <v>23</v>
      </c>
      <c r="J20" s="10">
        <v>22698805411</v>
      </c>
      <c r="L20" s="10">
        <v>0</v>
      </c>
      <c r="N20" s="10">
        <f t="shared" si="0"/>
        <v>22698805411</v>
      </c>
      <c r="P20" s="10">
        <v>22698805411</v>
      </c>
      <c r="R20" s="10">
        <v>0</v>
      </c>
      <c r="T20" s="10">
        <f t="shared" si="1"/>
        <v>22698805411</v>
      </c>
    </row>
    <row r="21" spans="1:20" ht="21.75" customHeight="1">
      <c r="A21" s="16" t="s">
        <v>120</v>
      </c>
      <c r="E21" s="16" t="s">
        <v>123</v>
      </c>
      <c r="H21" s="17">
        <v>20.5</v>
      </c>
      <c r="J21" s="10">
        <v>65905096341</v>
      </c>
      <c r="L21" s="10">
        <v>0</v>
      </c>
      <c r="N21" s="10">
        <f t="shared" si="0"/>
        <v>65905096341</v>
      </c>
      <c r="P21" s="10">
        <v>65905096341</v>
      </c>
      <c r="R21" s="10">
        <v>0</v>
      </c>
      <c r="T21" s="10">
        <f t="shared" si="1"/>
        <v>65905096341</v>
      </c>
    </row>
    <row r="22" spans="1:20" ht="21.75" customHeight="1">
      <c r="A22" s="16" t="s">
        <v>78</v>
      </c>
      <c r="E22" s="16" t="s">
        <v>80</v>
      </c>
      <c r="H22" s="17">
        <v>23</v>
      </c>
      <c r="J22" s="10">
        <v>9829130983</v>
      </c>
      <c r="L22" s="10">
        <v>0</v>
      </c>
      <c r="N22" s="10">
        <f t="shared" si="0"/>
        <v>9829130983</v>
      </c>
      <c r="P22" s="10">
        <v>9829130983</v>
      </c>
      <c r="R22" s="10">
        <v>0</v>
      </c>
      <c r="T22" s="10">
        <f t="shared" si="1"/>
        <v>9829130983</v>
      </c>
    </row>
    <row r="23" spans="1:20" ht="21.75" customHeight="1">
      <c r="A23" s="16" t="s">
        <v>72</v>
      </c>
      <c r="E23" s="16" t="s">
        <v>74</v>
      </c>
      <c r="H23" s="17">
        <v>23</v>
      </c>
      <c r="J23" s="10">
        <v>9952522269</v>
      </c>
      <c r="L23" s="10">
        <v>0</v>
      </c>
      <c r="N23" s="10">
        <f t="shared" si="0"/>
        <v>9952522269</v>
      </c>
      <c r="P23" s="10">
        <v>9952522269</v>
      </c>
      <c r="R23" s="10">
        <v>0</v>
      </c>
      <c r="T23" s="10">
        <f t="shared" si="1"/>
        <v>9952522269</v>
      </c>
    </row>
    <row r="24" spans="1:20" ht="21.75" customHeight="1">
      <c r="A24" s="16"/>
      <c r="E24" s="16" t="s">
        <v>65</v>
      </c>
      <c r="H24" s="17"/>
      <c r="J24" s="10">
        <v>14636406484</v>
      </c>
      <c r="L24" s="10">
        <v>0</v>
      </c>
      <c r="N24" s="10">
        <f>J24+L24</f>
        <v>14636406484</v>
      </c>
      <c r="P24" s="10">
        <v>14636406484</v>
      </c>
      <c r="R24" s="10">
        <v>0</v>
      </c>
      <c r="T24" s="10">
        <f>P24+R24</f>
        <v>14636406484</v>
      </c>
    </row>
    <row r="25" spans="1:20" ht="21.75" customHeight="1">
      <c r="A25" s="8" t="s">
        <v>75</v>
      </c>
      <c r="C25" s="9"/>
      <c r="E25" s="8" t="s">
        <v>77</v>
      </c>
      <c r="H25" s="12">
        <v>18</v>
      </c>
      <c r="J25" s="11">
        <v>4082342769</v>
      </c>
      <c r="L25" s="11">
        <v>0</v>
      </c>
      <c r="N25" s="11">
        <f t="shared" si="0"/>
        <v>4082342769</v>
      </c>
      <c r="P25" s="11">
        <v>4082342769</v>
      </c>
      <c r="R25" s="11">
        <v>0</v>
      </c>
      <c r="T25" s="11">
        <f t="shared" si="1"/>
        <v>4082342769</v>
      </c>
    </row>
    <row r="26" spans="1:20" ht="21.75" customHeight="1" thickBot="1">
      <c r="A26" s="13" t="s">
        <v>21</v>
      </c>
      <c r="C26" s="14"/>
      <c r="E26" s="14"/>
      <c r="H26" s="14"/>
      <c r="J26" s="14">
        <f>SUM(J8:J25)</f>
        <v>335491709275</v>
      </c>
      <c r="K26" s="14">
        <f t="shared" ref="K26:T26" si="2">SUM(K8:K25)</f>
        <v>0</v>
      </c>
      <c r="L26" s="14">
        <f t="shared" si="2"/>
        <v>0</v>
      </c>
      <c r="M26" s="14">
        <f t="shared" si="2"/>
        <v>0</v>
      </c>
      <c r="N26" s="14">
        <f t="shared" si="2"/>
        <v>335491709275</v>
      </c>
      <c r="O26" s="14">
        <f t="shared" si="2"/>
        <v>0</v>
      </c>
      <c r="P26" s="14">
        <f t="shared" si="2"/>
        <v>335491709275</v>
      </c>
      <c r="Q26" s="14">
        <f t="shared" si="2"/>
        <v>0</v>
      </c>
      <c r="R26" s="14">
        <f t="shared" si="2"/>
        <v>0</v>
      </c>
      <c r="S26" s="14">
        <f t="shared" si="2"/>
        <v>0</v>
      </c>
      <c r="T26" s="14">
        <f t="shared" si="2"/>
        <v>335491709275</v>
      </c>
    </row>
    <row r="27" spans="1:20" ht="13.5" thickTop="1"/>
    <row r="28" spans="1:20">
      <c r="J28" s="22">
        <v>335491709275</v>
      </c>
      <c r="T28">
        <v>335491709275</v>
      </c>
    </row>
    <row r="29" spans="1:20">
      <c r="T29" s="22">
        <f>T26-T28</f>
        <v>0</v>
      </c>
    </row>
    <row r="30" spans="1:20">
      <c r="J30" s="22">
        <f>J26-J28</f>
        <v>0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O27"/>
  <sheetViews>
    <sheetView rightToLeft="1" topLeftCell="A4" workbookViewId="0">
      <selection activeCell="O4" sqref="O1:O1048576"/>
    </sheetView>
  </sheetViews>
  <sheetFormatPr defaultColWidth="1.42578125" defaultRowHeight="12.75"/>
  <cols>
    <col min="1" max="1" width="28.5703125" bestFit="1" customWidth="1"/>
    <col min="3" max="3" width="15.85546875" bestFit="1" customWidth="1"/>
    <col min="4" max="4" width="2.140625" bestFit="1" customWidth="1"/>
    <col min="5" max="5" width="14.42578125" bestFit="1" customWidth="1"/>
    <col min="6" max="6" width="2.140625" bestFit="1" customWidth="1"/>
    <col min="7" max="7" width="16" bestFit="1" customWidth="1"/>
    <col min="8" max="8" width="2.140625" bestFit="1" customWidth="1"/>
    <col min="9" max="9" width="15.85546875" bestFit="1" customWidth="1"/>
    <col min="10" max="10" width="2.140625" bestFit="1" customWidth="1"/>
    <col min="11" max="11" width="14.42578125" bestFit="1" customWidth="1"/>
    <col min="12" max="12" width="2.140625" bestFit="1" customWidth="1"/>
    <col min="13" max="13" width="16" bestFit="1" customWidth="1"/>
    <col min="15" max="15" width="11.140625" bestFit="1" customWidth="1"/>
  </cols>
  <sheetData>
    <row r="1" spans="1:15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5" ht="21.75" customHeight="1">
      <c r="A2" s="35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5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5" ht="14.45" customHeight="1"/>
    <row r="5" spans="1:15" ht="14.45" customHeight="1">
      <c r="A5" s="45" t="s">
        <v>226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5" ht="14.45" customHeight="1">
      <c r="A6" s="38" t="s">
        <v>146</v>
      </c>
      <c r="C6" s="38" t="s">
        <v>162</v>
      </c>
      <c r="D6" s="38"/>
      <c r="E6" s="38"/>
      <c r="F6" s="38"/>
      <c r="G6" s="38"/>
      <c r="I6" s="38" t="s">
        <v>163</v>
      </c>
      <c r="J6" s="38"/>
      <c r="K6" s="38"/>
      <c r="L6" s="38"/>
      <c r="M6" s="38"/>
    </row>
    <row r="7" spans="1:15" ht="29.1" customHeight="1">
      <c r="A7" s="38"/>
      <c r="C7" s="19" t="s">
        <v>224</v>
      </c>
      <c r="D7" s="3"/>
      <c r="E7" s="19" t="s">
        <v>214</v>
      </c>
      <c r="F7" s="3"/>
      <c r="G7" s="19" t="s">
        <v>225</v>
      </c>
      <c r="I7" s="19" t="s">
        <v>224</v>
      </c>
      <c r="J7" s="3"/>
      <c r="K7" s="19" t="s">
        <v>214</v>
      </c>
      <c r="L7" s="3"/>
      <c r="M7" s="19" t="s">
        <v>225</v>
      </c>
    </row>
    <row r="8" spans="1:15" ht="21.75" customHeight="1">
      <c r="A8" s="5" t="s">
        <v>258</v>
      </c>
      <c r="C8" s="6">
        <v>30236</v>
      </c>
      <c r="E8" s="6">
        <v>0</v>
      </c>
      <c r="G8" s="6">
        <f>C8+E8</f>
        <v>30236</v>
      </c>
      <c r="I8" s="6">
        <v>30236</v>
      </c>
      <c r="K8" s="6">
        <v>0</v>
      </c>
      <c r="M8" s="6">
        <f>I8+K8</f>
        <v>30236</v>
      </c>
      <c r="O8" s="22"/>
    </row>
    <row r="9" spans="1:15" ht="21.75" customHeight="1">
      <c r="A9" s="16" t="s">
        <v>259</v>
      </c>
      <c r="C9" s="10">
        <v>6729</v>
      </c>
      <c r="E9" s="10">
        <v>0</v>
      </c>
      <c r="G9" s="10">
        <f t="shared" ref="G9:G22" si="0">C9+E9</f>
        <v>6729</v>
      </c>
      <c r="I9" s="10">
        <v>6729</v>
      </c>
      <c r="K9" s="10">
        <v>0</v>
      </c>
      <c r="M9" s="10">
        <f t="shared" ref="M9:M22" si="1">I9+K9</f>
        <v>6729</v>
      </c>
      <c r="O9" s="22"/>
    </row>
    <row r="10" spans="1:15" ht="21.75" customHeight="1">
      <c r="A10" s="16" t="s">
        <v>260</v>
      </c>
      <c r="C10" s="10">
        <v>1697811428</v>
      </c>
      <c r="E10" s="10">
        <v>0</v>
      </c>
      <c r="G10" s="10">
        <f t="shared" si="0"/>
        <v>1697811428</v>
      </c>
      <c r="I10" s="10">
        <v>1697811428</v>
      </c>
      <c r="K10" s="10">
        <v>0</v>
      </c>
      <c r="M10" s="10">
        <f t="shared" si="1"/>
        <v>1697811428</v>
      </c>
      <c r="O10" s="22"/>
    </row>
    <row r="11" spans="1:15" ht="21.75" customHeight="1">
      <c r="A11" s="16" t="s">
        <v>261</v>
      </c>
      <c r="C11" s="10">
        <v>188259</v>
      </c>
      <c r="E11" s="10">
        <v>0</v>
      </c>
      <c r="G11" s="10">
        <f t="shared" si="0"/>
        <v>188259</v>
      </c>
      <c r="I11" s="10">
        <v>188259</v>
      </c>
      <c r="K11" s="10">
        <v>0</v>
      </c>
      <c r="M11" s="10">
        <f t="shared" si="1"/>
        <v>188259</v>
      </c>
      <c r="O11" s="22"/>
    </row>
    <row r="12" spans="1:15" ht="21.75" customHeight="1">
      <c r="A12" s="16" t="s">
        <v>262</v>
      </c>
      <c r="C12" s="10">
        <v>15213</v>
      </c>
      <c r="E12" s="10">
        <v>0</v>
      </c>
      <c r="G12" s="10">
        <f t="shared" si="0"/>
        <v>15213</v>
      </c>
      <c r="I12" s="10">
        <v>15213</v>
      </c>
      <c r="K12" s="10">
        <v>0</v>
      </c>
      <c r="M12" s="10">
        <f t="shared" si="1"/>
        <v>15213</v>
      </c>
      <c r="O12" s="22"/>
    </row>
    <row r="13" spans="1:15" ht="21.75" customHeight="1">
      <c r="A13" s="16" t="s">
        <v>263</v>
      </c>
      <c r="C13" s="10">
        <v>157606</v>
      </c>
      <c r="E13" s="10">
        <v>0</v>
      </c>
      <c r="G13" s="10">
        <f t="shared" si="0"/>
        <v>157606</v>
      </c>
      <c r="I13" s="10">
        <v>157606</v>
      </c>
      <c r="K13" s="10">
        <v>0</v>
      </c>
      <c r="M13" s="10">
        <f t="shared" si="1"/>
        <v>157606</v>
      </c>
      <c r="O13" s="22"/>
    </row>
    <row r="14" spans="1:15" ht="21.75" customHeight="1">
      <c r="A14" s="16" t="s">
        <v>264</v>
      </c>
      <c r="C14" s="10">
        <v>547198</v>
      </c>
      <c r="E14" s="10">
        <v>0</v>
      </c>
      <c r="G14" s="10">
        <f t="shared" si="0"/>
        <v>547198</v>
      </c>
      <c r="I14" s="10">
        <v>547198</v>
      </c>
      <c r="K14" s="10">
        <v>0</v>
      </c>
      <c r="M14" s="10">
        <f t="shared" si="1"/>
        <v>547198</v>
      </c>
      <c r="O14" s="22"/>
    </row>
    <row r="15" spans="1:15" ht="21.75" customHeight="1">
      <c r="A15" s="16" t="s">
        <v>265</v>
      </c>
      <c r="C15" s="10">
        <v>2300627</v>
      </c>
      <c r="E15" s="10">
        <v>0</v>
      </c>
      <c r="G15" s="10">
        <f t="shared" si="0"/>
        <v>2300627</v>
      </c>
      <c r="I15" s="10">
        <v>2300627</v>
      </c>
      <c r="K15" s="10">
        <v>0</v>
      </c>
      <c r="M15" s="10">
        <f t="shared" si="1"/>
        <v>2300627</v>
      </c>
      <c r="O15" s="22"/>
    </row>
    <row r="16" spans="1:15" ht="21.75" customHeight="1">
      <c r="A16" s="16" t="s">
        <v>266</v>
      </c>
      <c r="C16" s="10">
        <v>81448</v>
      </c>
      <c r="E16" s="10">
        <v>0</v>
      </c>
      <c r="G16" s="10">
        <f t="shared" si="0"/>
        <v>81448</v>
      </c>
      <c r="I16" s="10">
        <v>81448</v>
      </c>
      <c r="K16" s="10">
        <v>0</v>
      </c>
      <c r="M16" s="10">
        <f t="shared" si="1"/>
        <v>81448</v>
      </c>
      <c r="O16" s="22"/>
    </row>
    <row r="17" spans="1:15" ht="21.75" customHeight="1">
      <c r="A17" s="16" t="s">
        <v>267</v>
      </c>
      <c r="C17" s="10">
        <v>124921</v>
      </c>
      <c r="E17" s="10">
        <v>0</v>
      </c>
      <c r="G17" s="10">
        <f t="shared" si="0"/>
        <v>124921</v>
      </c>
      <c r="I17" s="10">
        <v>124921</v>
      </c>
      <c r="K17" s="10">
        <v>0</v>
      </c>
      <c r="M17" s="10">
        <f t="shared" si="1"/>
        <v>124921</v>
      </c>
      <c r="O17" s="22"/>
    </row>
    <row r="18" spans="1:15" ht="21.75" customHeight="1">
      <c r="A18" s="16" t="s">
        <v>268</v>
      </c>
      <c r="C18" s="10">
        <v>99532945177</v>
      </c>
      <c r="E18" s="10">
        <v>-451142789</v>
      </c>
      <c r="G18" s="10">
        <f t="shared" si="0"/>
        <v>99081802388</v>
      </c>
      <c r="I18" s="10">
        <v>99532945177</v>
      </c>
      <c r="K18" s="10">
        <v>-451142789</v>
      </c>
      <c r="M18" s="10">
        <f t="shared" si="1"/>
        <v>99081802388</v>
      </c>
      <c r="O18" s="22"/>
    </row>
    <row r="19" spans="1:15" ht="21.75" customHeight="1">
      <c r="A19" s="16" t="s">
        <v>269</v>
      </c>
      <c r="C19" s="10">
        <v>54713126020</v>
      </c>
      <c r="E19" s="10">
        <v>-182920722</v>
      </c>
      <c r="G19" s="10">
        <f t="shared" si="0"/>
        <v>54530205298</v>
      </c>
      <c r="I19" s="10">
        <v>54713126020</v>
      </c>
      <c r="K19" s="10">
        <v>-182920722</v>
      </c>
      <c r="M19" s="10">
        <f t="shared" si="1"/>
        <v>54530205298</v>
      </c>
      <c r="O19" s="22"/>
    </row>
    <row r="20" spans="1:15" ht="21.75" customHeight="1">
      <c r="A20" s="16" t="s">
        <v>270</v>
      </c>
      <c r="C20" s="10">
        <v>63602722112</v>
      </c>
      <c r="E20" s="10">
        <v>-177371616</v>
      </c>
      <c r="G20" s="10">
        <f t="shared" si="0"/>
        <v>63425350496</v>
      </c>
      <c r="I20" s="10">
        <v>63602722112</v>
      </c>
      <c r="K20" s="10">
        <v>-177371616</v>
      </c>
      <c r="M20" s="10">
        <f t="shared" si="1"/>
        <v>63425350496</v>
      </c>
      <c r="O20" s="22"/>
    </row>
    <row r="21" spans="1:15" ht="21.75" customHeight="1">
      <c r="A21" s="16" t="s">
        <v>271</v>
      </c>
      <c r="C21" s="10">
        <v>1037219178</v>
      </c>
      <c r="E21" s="10">
        <v>-1244950</v>
      </c>
      <c r="G21" s="10">
        <f t="shared" si="0"/>
        <v>1035974228</v>
      </c>
      <c r="I21" s="10">
        <v>1037219178</v>
      </c>
      <c r="K21" s="10">
        <v>-1244950</v>
      </c>
      <c r="M21" s="10">
        <f t="shared" si="1"/>
        <v>1035974228</v>
      </c>
      <c r="O21" s="22"/>
    </row>
    <row r="22" spans="1:15" ht="21.75" customHeight="1">
      <c r="A22" s="16" t="s">
        <v>272</v>
      </c>
      <c r="C22" s="10">
        <v>37778401432</v>
      </c>
      <c r="E22" s="10">
        <v>-389942686</v>
      </c>
      <c r="G22" s="10">
        <f t="shared" si="0"/>
        <v>37388458746</v>
      </c>
      <c r="I22" s="10">
        <v>37778401432</v>
      </c>
      <c r="K22" s="10">
        <v>-389942686</v>
      </c>
      <c r="M22" s="10">
        <f t="shared" si="1"/>
        <v>37388458746</v>
      </c>
      <c r="O22" s="22"/>
    </row>
    <row r="23" spans="1:15" ht="21.75" customHeight="1" thickBot="1">
      <c r="A23" s="13" t="s">
        <v>21</v>
      </c>
      <c r="C23" s="14">
        <f>SUM(C8:C22)</f>
        <v>258365677584</v>
      </c>
      <c r="D23" s="14">
        <f t="shared" ref="D23:M23" si="2">SUM(D8:D22)</f>
        <v>0</v>
      </c>
      <c r="E23" s="14">
        <f t="shared" si="2"/>
        <v>-1202622763</v>
      </c>
      <c r="F23" s="14">
        <f t="shared" si="2"/>
        <v>0</v>
      </c>
      <c r="G23" s="14">
        <f t="shared" si="2"/>
        <v>257163054821</v>
      </c>
      <c r="H23" s="14">
        <f t="shared" si="2"/>
        <v>0</v>
      </c>
      <c r="I23" s="14">
        <f t="shared" si="2"/>
        <v>258365677584</v>
      </c>
      <c r="J23" s="14">
        <f t="shared" si="2"/>
        <v>0</v>
      </c>
      <c r="K23" s="14">
        <f>SUM(K8:K22)</f>
        <v>-1202622763</v>
      </c>
      <c r="L23" s="14">
        <f t="shared" si="2"/>
        <v>0</v>
      </c>
      <c r="M23" s="14">
        <f t="shared" si="2"/>
        <v>257163054821</v>
      </c>
    </row>
    <row r="24" spans="1:15" ht="13.5" thickTop="1">
      <c r="E24" s="22">
        <v>1202622763</v>
      </c>
      <c r="K24" s="22">
        <v>1202622763</v>
      </c>
    </row>
    <row r="25" spans="1:15">
      <c r="C25" s="22"/>
      <c r="D25" s="22"/>
      <c r="E25" s="22">
        <f>E23+E24</f>
        <v>0</v>
      </c>
      <c r="F25" s="22"/>
      <c r="G25" s="22"/>
      <c r="H25" s="22">
        <f t="shared" ref="H25:L25" si="3">H23-H24</f>
        <v>0</v>
      </c>
      <c r="I25" s="22"/>
      <c r="J25" s="22">
        <f t="shared" si="3"/>
        <v>0</v>
      </c>
      <c r="K25" s="22">
        <f>K23+K24</f>
        <v>0</v>
      </c>
      <c r="L25" s="22">
        <f t="shared" si="3"/>
        <v>0</v>
      </c>
      <c r="M25" s="22"/>
    </row>
    <row r="26" spans="1:15">
      <c r="C26" s="22">
        <v>258365677584</v>
      </c>
      <c r="I26" s="22">
        <v>258365677584</v>
      </c>
    </row>
    <row r="27" spans="1:15">
      <c r="C27" s="22">
        <f>C23-C26</f>
        <v>0</v>
      </c>
      <c r="I27" s="22">
        <f>I23-I26</f>
        <v>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R14"/>
  <sheetViews>
    <sheetView rightToLeft="1" workbookViewId="0">
      <selection activeCell="I15" sqref="I15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6.140625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ht="21.75" customHeight="1">
      <c r="A2" s="35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14.45" customHeight="1"/>
    <row r="5" spans="1:18" ht="14.45" customHeight="1">
      <c r="A5" s="45" t="s">
        <v>227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ht="14.45" customHeight="1">
      <c r="A6" s="38" t="s">
        <v>146</v>
      </c>
      <c r="C6" s="38" t="s">
        <v>162</v>
      </c>
      <c r="D6" s="38"/>
      <c r="E6" s="38"/>
      <c r="F6" s="38"/>
      <c r="G6" s="38"/>
      <c r="H6" s="38"/>
      <c r="I6" s="38"/>
      <c r="K6" s="38" t="s">
        <v>163</v>
      </c>
      <c r="L6" s="38"/>
      <c r="M6" s="38"/>
      <c r="N6" s="38"/>
      <c r="O6" s="38"/>
      <c r="P6" s="38"/>
      <c r="Q6" s="38"/>
      <c r="R6" s="38"/>
    </row>
    <row r="7" spans="1:18" ht="50.25" customHeight="1">
      <c r="A7" s="38"/>
      <c r="C7" s="19" t="s">
        <v>13</v>
      </c>
      <c r="D7" s="3"/>
      <c r="E7" s="19" t="s">
        <v>228</v>
      </c>
      <c r="F7" s="3"/>
      <c r="G7" s="19" t="s">
        <v>229</v>
      </c>
      <c r="H7" s="3"/>
      <c r="I7" s="19" t="s">
        <v>230</v>
      </c>
      <c r="K7" s="19" t="s">
        <v>13</v>
      </c>
      <c r="L7" s="3"/>
      <c r="M7" s="19" t="s">
        <v>228</v>
      </c>
      <c r="N7" s="3"/>
      <c r="O7" s="19" t="s">
        <v>229</v>
      </c>
      <c r="P7" s="3"/>
      <c r="Q7" s="50" t="s">
        <v>230</v>
      </c>
      <c r="R7" s="50"/>
    </row>
    <row r="8" spans="1:18" ht="21.75" customHeight="1">
      <c r="A8" s="20" t="s">
        <v>72</v>
      </c>
      <c r="C8" s="21">
        <v>900000</v>
      </c>
      <c r="E8" s="21">
        <v>899551125000</v>
      </c>
      <c r="G8" s="21">
        <v>889727483129</v>
      </c>
      <c r="I8" s="21">
        <v>9823641871</v>
      </c>
      <c r="K8" s="21">
        <v>900000</v>
      </c>
      <c r="M8" s="21">
        <v>899551125000</v>
      </c>
      <c r="O8" s="21">
        <v>889727483129</v>
      </c>
      <c r="Q8" s="55">
        <v>9823641871</v>
      </c>
      <c r="R8" s="55"/>
    </row>
    <row r="9" spans="1:18" ht="21.75" customHeight="1">
      <c r="A9" s="13" t="s">
        <v>21</v>
      </c>
      <c r="C9" s="14">
        <v>900000</v>
      </c>
      <c r="E9" s="14">
        <v>899551125000</v>
      </c>
      <c r="G9" s="14">
        <v>889727483129</v>
      </c>
      <c r="I9" s="14">
        <v>9823641871</v>
      </c>
      <c r="K9" s="14">
        <v>900000</v>
      </c>
      <c r="M9" s="14">
        <v>899551125000</v>
      </c>
      <c r="O9" s="14">
        <v>889727483129</v>
      </c>
      <c r="Q9" s="48">
        <v>9823641871</v>
      </c>
      <c r="R9" s="48"/>
    </row>
    <row r="10" spans="1:18" ht="13.5" thickTop="1"/>
    <row r="11" spans="1:18">
      <c r="I11" s="22">
        <v>10272516871</v>
      </c>
    </row>
    <row r="12" spans="1:18">
      <c r="I12" s="22">
        <v>448875000</v>
      </c>
    </row>
    <row r="13" spans="1:18">
      <c r="I13" s="22">
        <f>I11-I12</f>
        <v>9823641871</v>
      </c>
    </row>
    <row r="14" spans="1:18">
      <c r="I14" s="22">
        <f>I9-I13</f>
        <v>0</v>
      </c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B15"/>
  <sheetViews>
    <sheetView rightToLeft="1" workbookViewId="0">
      <selection activeCell="Z12" sqref="Z12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21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14.45" customHeight="1">
      <c r="A4" s="1" t="s">
        <v>3</v>
      </c>
      <c r="B4" s="45" t="s">
        <v>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ht="14.45" customHeight="1">
      <c r="A5" s="45" t="s">
        <v>5</v>
      </c>
      <c r="B5" s="45"/>
      <c r="C5" s="45" t="s">
        <v>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ht="14.45" customHeight="1">
      <c r="F6" s="38" t="s">
        <v>7</v>
      </c>
      <c r="G6" s="38"/>
      <c r="H6" s="38"/>
      <c r="I6" s="38"/>
      <c r="J6" s="38"/>
      <c r="L6" s="38" t="s">
        <v>8</v>
      </c>
      <c r="M6" s="38"/>
      <c r="N6" s="38"/>
      <c r="O6" s="38"/>
      <c r="P6" s="38"/>
      <c r="Q6" s="38"/>
      <c r="R6" s="38"/>
      <c r="T6" s="38" t="s">
        <v>9</v>
      </c>
      <c r="U6" s="38"/>
      <c r="V6" s="38"/>
      <c r="W6" s="38"/>
      <c r="X6" s="38"/>
      <c r="Y6" s="38"/>
      <c r="Z6" s="38"/>
      <c r="AA6" s="38"/>
      <c r="AB6" s="38"/>
    </row>
    <row r="7" spans="1:28" ht="14.45" customHeight="1">
      <c r="F7" s="3"/>
      <c r="G7" s="3"/>
      <c r="H7" s="3"/>
      <c r="I7" s="3"/>
      <c r="J7" s="3"/>
      <c r="L7" s="44" t="s">
        <v>10</v>
      </c>
      <c r="M7" s="44"/>
      <c r="N7" s="44"/>
      <c r="O7" s="3"/>
      <c r="P7" s="44" t="s">
        <v>11</v>
      </c>
      <c r="Q7" s="44"/>
      <c r="R7" s="4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38" t="s">
        <v>12</v>
      </c>
      <c r="B8" s="38"/>
      <c r="C8" s="38"/>
      <c r="E8" s="38" t="s">
        <v>13</v>
      </c>
      <c r="F8" s="3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39" t="s">
        <v>19</v>
      </c>
      <c r="B9" s="39"/>
      <c r="C9" s="39"/>
      <c r="E9" s="40">
        <v>17144</v>
      </c>
      <c r="F9" s="40"/>
      <c r="H9" s="6">
        <v>37057611</v>
      </c>
      <c r="J9" s="6">
        <v>55797644</v>
      </c>
      <c r="L9" s="6">
        <v>0</v>
      </c>
      <c r="N9" s="6">
        <v>0</v>
      </c>
      <c r="P9" s="6">
        <v>0</v>
      </c>
      <c r="R9" s="6">
        <v>0</v>
      </c>
      <c r="T9" s="6">
        <v>17144</v>
      </c>
      <c r="V9" s="6">
        <v>3280</v>
      </c>
      <c r="X9" s="6">
        <v>37057611</v>
      </c>
      <c r="Z9" s="6">
        <v>55797644</v>
      </c>
      <c r="AB9" s="7">
        <v>0</v>
      </c>
    </row>
    <row r="10" spans="1:28" ht="21.75" customHeight="1">
      <c r="A10" s="41" t="s">
        <v>20</v>
      </c>
      <c r="B10" s="41"/>
      <c r="C10" s="41"/>
      <c r="D10" s="9"/>
      <c r="E10" s="42">
        <v>10450000</v>
      </c>
      <c r="F10" s="43"/>
      <c r="H10" s="11">
        <v>34733814793</v>
      </c>
      <c r="J10" s="11">
        <v>25767515427</v>
      </c>
      <c r="L10" s="11">
        <v>0</v>
      </c>
      <c r="N10" s="11">
        <v>0</v>
      </c>
      <c r="P10" s="11">
        <v>0</v>
      </c>
      <c r="R10" s="11">
        <v>0</v>
      </c>
      <c r="T10" s="11">
        <v>10450000</v>
      </c>
      <c r="V10" s="11">
        <v>2485</v>
      </c>
      <c r="X10" s="11">
        <v>34733814793</v>
      </c>
      <c r="Z10" s="11">
        <v>25767515427</v>
      </c>
      <c r="AB10" s="12">
        <v>0.09</v>
      </c>
    </row>
    <row r="11" spans="1:28" ht="21.75" customHeight="1">
      <c r="A11" s="37" t="s">
        <v>21</v>
      </c>
      <c r="B11" s="37"/>
      <c r="C11" s="37"/>
      <c r="D11" s="37"/>
      <c r="F11" s="14">
        <f>SUM(E9:F10)</f>
        <v>10467144</v>
      </c>
      <c r="H11" s="14">
        <f>SUM(H9:H10)</f>
        <v>34770872404</v>
      </c>
      <c r="J11" s="14">
        <f>SUM(J9:J10)</f>
        <v>25823313071</v>
      </c>
      <c r="L11" s="14">
        <v>0</v>
      </c>
      <c r="N11" s="14">
        <v>0</v>
      </c>
      <c r="P11" s="14">
        <v>0</v>
      </c>
      <c r="R11" s="14">
        <v>0</v>
      </c>
      <c r="T11" s="14">
        <f>SUM(T9:T10)</f>
        <v>10467144</v>
      </c>
      <c r="V11" s="14"/>
      <c r="X11" s="14">
        <f>SUM(X9:X10)</f>
        <v>34770872404</v>
      </c>
      <c r="Z11" s="14">
        <f>SUM(Z9:Z10)</f>
        <v>25823313071</v>
      </c>
      <c r="AB11" s="15">
        <v>0.09</v>
      </c>
    </row>
    <row r="12" spans="1:28">
      <c r="H12">
        <v>34770872404</v>
      </c>
      <c r="X12">
        <v>34770872404</v>
      </c>
    </row>
    <row r="13" spans="1:28">
      <c r="H13" s="22">
        <f>H11-H12</f>
        <v>0</v>
      </c>
      <c r="J13">
        <v>8947559333</v>
      </c>
      <c r="X13" s="22">
        <f>X11-X12</f>
        <v>0</v>
      </c>
      <c r="Z13">
        <v>8947559333</v>
      </c>
    </row>
    <row r="14" spans="1:28">
      <c r="J14">
        <f>H12-J13</f>
        <v>25823313071</v>
      </c>
      <c r="Z14" s="22">
        <f>X12-Z13-Z11</f>
        <v>0</v>
      </c>
    </row>
    <row r="15" spans="1:28">
      <c r="J15" s="22">
        <f>J11-J14</f>
        <v>0</v>
      </c>
    </row>
  </sheetData>
  <mergeCells count="1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D11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21.75" customHeight="1">
      <c r="A2" s="35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7.35" customHeight="1"/>
    <row r="5" spans="1:25" ht="14.45" customHeight="1">
      <c r="A5" s="45" t="s">
        <v>231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7.35" customHeight="1"/>
    <row r="7" spans="1:25" ht="14.45" customHeight="1">
      <c r="E7" s="38" t="s">
        <v>162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Y7" s="2" t="s">
        <v>163</v>
      </c>
    </row>
    <row r="8" spans="1:25" ht="29.1" customHeight="1">
      <c r="A8" s="2" t="s">
        <v>232</v>
      </c>
      <c r="C8" s="2" t="s">
        <v>233</v>
      </c>
      <c r="E8" s="19" t="s">
        <v>26</v>
      </c>
      <c r="F8" s="3"/>
      <c r="G8" s="19" t="s">
        <v>13</v>
      </c>
      <c r="H8" s="3"/>
      <c r="I8" s="19" t="s">
        <v>25</v>
      </c>
      <c r="J8" s="3"/>
      <c r="K8" s="19" t="s">
        <v>234</v>
      </c>
      <c r="L8" s="3"/>
      <c r="M8" s="19" t="s">
        <v>235</v>
      </c>
      <c r="N8" s="3"/>
      <c r="O8" s="19" t="s">
        <v>236</v>
      </c>
      <c r="P8" s="3"/>
      <c r="Q8" s="19" t="s">
        <v>237</v>
      </c>
      <c r="R8" s="3"/>
      <c r="S8" s="19" t="s">
        <v>238</v>
      </c>
      <c r="T8" s="3"/>
      <c r="U8" s="19" t="s">
        <v>239</v>
      </c>
      <c r="V8" s="3"/>
      <c r="W8" s="19" t="s">
        <v>240</v>
      </c>
      <c r="Y8" s="19" t="s">
        <v>240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V47"/>
  <sheetViews>
    <sheetView rightToLeft="1" tabSelected="1" topLeftCell="A17" workbookViewId="0">
      <selection activeCell="I42" sqref="I42"/>
    </sheetView>
  </sheetViews>
  <sheetFormatPr defaultRowHeight="12.75"/>
  <cols>
    <col min="1" max="1" width="61.140625" bestFit="1" customWidth="1"/>
    <col min="2" max="2" width="1.28515625" customWidth="1"/>
    <col min="3" max="3" width="11" bestFit="1" customWidth="1"/>
    <col min="4" max="4" width="1.28515625" customWidth="1"/>
    <col min="5" max="5" width="18.85546875" bestFit="1" customWidth="1"/>
    <col min="6" max="6" width="1.28515625" customWidth="1"/>
    <col min="7" max="7" width="19.42578125" bestFit="1" customWidth="1"/>
    <col min="8" max="8" width="1.28515625" customWidth="1"/>
    <col min="9" max="9" width="26.28515625" bestFit="1" customWidth="1"/>
    <col min="10" max="10" width="1.28515625" customWidth="1"/>
    <col min="11" max="11" width="11" bestFit="1" customWidth="1"/>
    <col min="12" max="12" width="1.28515625" customWidth="1"/>
    <col min="13" max="13" width="18.85546875" bestFit="1" customWidth="1"/>
    <col min="14" max="14" width="1.28515625" customWidth="1"/>
    <col min="15" max="15" width="19.42578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0" max="20" width="15.42578125" bestFit="1" customWidth="1"/>
    <col min="21" max="21" width="12.5703125" bestFit="1" customWidth="1"/>
    <col min="22" max="22" width="11" bestFit="1" customWidth="1"/>
  </cols>
  <sheetData>
    <row r="1" spans="1:22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2" ht="21.75" customHeight="1">
      <c r="A2" s="35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22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22" ht="14.45" customHeight="1"/>
    <row r="5" spans="1:22" ht="14.45" customHeight="1">
      <c r="A5" s="45" t="s">
        <v>241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22" ht="14.45" customHeight="1">
      <c r="A6" s="38" t="s">
        <v>146</v>
      </c>
      <c r="C6" s="38" t="s">
        <v>162</v>
      </c>
      <c r="D6" s="38"/>
      <c r="E6" s="38"/>
      <c r="F6" s="38"/>
      <c r="G6" s="38"/>
      <c r="H6" s="38"/>
      <c r="I6" s="38"/>
      <c r="K6" s="38" t="s">
        <v>163</v>
      </c>
      <c r="L6" s="38"/>
      <c r="M6" s="38"/>
      <c r="N6" s="38"/>
      <c r="O6" s="38"/>
      <c r="P6" s="38"/>
      <c r="Q6" s="38"/>
      <c r="R6" s="38"/>
    </row>
    <row r="7" spans="1:22" ht="36.75" customHeight="1">
      <c r="A7" s="38"/>
      <c r="C7" s="19" t="s">
        <v>13</v>
      </c>
      <c r="D7" s="3"/>
      <c r="E7" s="19" t="s">
        <v>15</v>
      </c>
      <c r="F7" s="3"/>
      <c r="G7" s="19" t="s">
        <v>229</v>
      </c>
      <c r="H7" s="3"/>
      <c r="I7" s="19" t="s">
        <v>242</v>
      </c>
      <c r="K7" s="19" t="s">
        <v>13</v>
      </c>
      <c r="L7" s="3"/>
      <c r="M7" s="19" t="s">
        <v>15</v>
      </c>
      <c r="N7" s="3"/>
      <c r="O7" s="19" t="s">
        <v>229</v>
      </c>
      <c r="P7" s="3"/>
      <c r="Q7" s="50" t="s">
        <v>242</v>
      </c>
      <c r="R7" s="50"/>
    </row>
    <row r="8" spans="1:22" ht="21.75" customHeight="1">
      <c r="A8" s="5" t="s">
        <v>20</v>
      </c>
      <c r="C8" s="6">
        <v>10450000</v>
      </c>
      <c r="E8" s="6">
        <v>25767515427</v>
      </c>
      <c r="G8" s="6">
        <v>-25767515427</v>
      </c>
      <c r="I8" s="6">
        <f>E8+G8</f>
        <v>0</v>
      </c>
      <c r="K8" s="6">
        <v>10450000</v>
      </c>
      <c r="M8" s="6">
        <v>25767515427</v>
      </c>
      <c r="O8" s="6">
        <v>-25767515427</v>
      </c>
      <c r="Q8" s="40">
        <f>M8+O8</f>
        <v>0</v>
      </c>
      <c r="R8" s="40"/>
      <c r="T8" s="22" t="s">
        <v>245</v>
      </c>
      <c r="U8">
        <v>2450599412</v>
      </c>
      <c r="V8">
        <f t="shared" ref="V8:V20" si="0">VLOOKUP(U8,Q8:R40,1,0)</f>
        <v>2450599412</v>
      </c>
    </row>
    <row r="9" spans="1:22" ht="21.75" customHeight="1">
      <c r="A9" s="16" t="s">
        <v>19</v>
      </c>
      <c r="C9" s="10">
        <v>17144</v>
      </c>
      <c r="E9" s="10">
        <v>55797644</v>
      </c>
      <c r="G9" s="10">
        <v>-55797644</v>
      </c>
      <c r="I9" s="10">
        <f t="shared" ref="I9:I40" si="1">E9+G9</f>
        <v>0</v>
      </c>
      <c r="K9" s="10">
        <v>17144</v>
      </c>
      <c r="M9" s="10">
        <v>55797644</v>
      </c>
      <c r="O9" s="10">
        <v>-55797644</v>
      </c>
      <c r="Q9" s="42">
        <f t="shared" ref="Q9:Q40" si="2">M9+O9</f>
        <v>0</v>
      </c>
      <c r="R9" s="42"/>
      <c r="T9" s="22" t="s">
        <v>246</v>
      </c>
      <c r="U9">
        <v>-6015991372</v>
      </c>
      <c r="V9">
        <f t="shared" si="0"/>
        <v>-6015991372</v>
      </c>
    </row>
    <row r="10" spans="1:22" ht="21.75" customHeight="1">
      <c r="A10" s="16" t="s">
        <v>50</v>
      </c>
      <c r="C10" s="10">
        <v>67601</v>
      </c>
      <c r="E10" s="10">
        <v>31692480711</v>
      </c>
      <c r="G10" s="10">
        <v>-33065159847</v>
      </c>
      <c r="I10" s="10">
        <f t="shared" si="1"/>
        <v>-1372679136</v>
      </c>
      <c r="K10" s="10">
        <v>67601</v>
      </c>
      <c r="M10" s="10">
        <v>31692480711</v>
      </c>
      <c r="O10" s="10">
        <v>-33065159847</v>
      </c>
      <c r="Q10" s="42">
        <f t="shared" si="2"/>
        <v>-1372679136</v>
      </c>
      <c r="R10" s="42"/>
      <c r="T10" s="22" t="s">
        <v>247</v>
      </c>
      <c r="U10">
        <v>2701230407</v>
      </c>
      <c r="V10">
        <f t="shared" si="0"/>
        <v>2701230407</v>
      </c>
    </row>
    <row r="11" spans="1:22" ht="21.75" customHeight="1">
      <c r="A11" s="16" t="s">
        <v>49</v>
      </c>
      <c r="C11" s="10">
        <v>156312</v>
      </c>
      <c r="E11" s="10">
        <v>193895657280</v>
      </c>
      <c r="G11" s="10">
        <v>-194462913528</v>
      </c>
      <c r="I11" s="10">
        <f t="shared" si="1"/>
        <v>-567256248</v>
      </c>
      <c r="K11" s="10">
        <v>156312</v>
      </c>
      <c r="M11" s="10">
        <v>193895657280</v>
      </c>
      <c r="O11" s="10">
        <v>-194462913528</v>
      </c>
      <c r="Q11" s="42">
        <f>M11+O11</f>
        <v>-567256248</v>
      </c>
      <c r="R11" s="42"/>
      <c r="T11" s="22" t="s">
        <v>248</v>
      </c>
      <c r="U11">
        <v>11513954002</v>
      </c>
      <c r="V11">
        <f t="shared" si="0"/>
        <v>11513954002</v>
      </c>
    </row>
    <row r="12" spans="1:22" ht="21.75" customHeight="1">
      <c r="A12" s="16" t="s">
        <v>171</v>
      </c>
      <c r="C12" s="10">
        <v>2461</v>
      </c>
      <c r="E12" s="10">
        <v>108010779780</v>
      </c>
      <c r="G12" s="10">
        <v>-108555039774</v>
      </c>
      <c r="I12" s="10">
        <f t="shared" si="1"/>
        <v>-544259994</v>
      </c>
      <c r="K12" s="10">
        <v>2461</v>
      </c>
      <c r="M12" s="10">
        <v>108010779780</v>
      </c>
      <c r="O12" s="10">
        <v>-108555039774</v>
      </c>
      <c r="Q12" s="42">
        <f t="shared" si="2"/>
        <v>-544259994</v>
      </c>
      <c r="R12" s="42"/>
      <c r="T12" s="22" t="s">
        <v>249</v>
      </c>
      <c r="U12">
        <v>-6105238471</v>
      </c>
      <c r="V12">
        <f t="shared" si="0"/>
        <v>-6105238471</v>
      </c>
    </row>
    <row r="13" spans="1:22" ht="21.75" customHeight="1">
      <c r="A13" s="16" t="s">
        <v>172</v>
      </c>
      <c r="C13" s="10">
        <v>89441</v>
      </c>
      <c r="E13" s="10">
        <v>138725674230</v>
      </c>
      <c r="G13" s="10">
        <v>-160717516751</v>
      </c>
      <c r="I13" s="10">
        <f t="shared" si="1"/>
        <v>-21991842521</v>
      </c>
      <c r="K13" s="10">
        <v>89441</v>
      </c>
      <c r="M13" s="10">
        <v>138725674230</v>
      </c>
      <c r="O13" s="10">
        <v>-160717516751</v>
      </c>
      <c r="Q13" s="42">
        <f t="shared" si="2"/>
        <v>-21991842521</v>
      </c>
      <c r="R13" s="42"/>
      <c r="T13" s="22" t="s">
        <v>250</v>
      </c>
      <c r="U13">
        <v>27767892993</v>
      </c>
      <c r="V13">
        <f t="shared" si="0"/>
        <v>27767892993</v>
      </c>
    </row>
    <row r="14" spans="1:22" ht="21.75" customHeight="1">
      <c r="A14" s="16" t="s">
        <v>51</v>
      </c>
      <c r="C14" s="10">
        <v>56916</v>
      </c>
      <c r="E14" s="10">
        <v>82960875432</v>
      </c>
      <c r="G14" s="10">
        <v>-82999066068</v>
      </c>
      <c r="I14" s="10">
        <f t="shared" si="1"/>
        <v>-38190636</v>
      </c>
      <c r="K14" s="10">
        <v>56916</v>
      </c>
      <c r="M14" s="10">
        <v>82960875432</v>
      </c>
      <c r="O14" s="10">
        <v>-82999066068</v>
      </c>
      <c r="Q14" s="42">
        <f t="shared" si="2"/>
        <v>-38190636</v>
      </c>
      <c r="R14" s="42"/>
      <c r="T14" s="22" t="s">
        <v>251</v>
      </c>
      <c r="U14">
        <v>4071935161</v>
      </c>
      <c r="V14">
        <f t="shared" si="0"/>
        <v>4071935161</v>
      </c>
    </row>
    <row r="15" spans="1:22" ht="21.75" customHeight="1">
      <c r="A15" s="16" t="s">
        <v>48</v>
      </c>
      <c r="C15" s="10">
        <v>1724881</v>
      </c>
      <c r="E15" s="10">
        <v>30934015854</v>
      </c>
      <c r="G15" s="10">
        <v>-30927116330</v>
      </c>
      <c r="I15" s="10">
        <f t="shared" si="1"/>
        <v>6899524</v>
      </c>
      <c r="K15" s="10">
        <v>1724881</v>
      </c>
      <c r="M15" s="10">
        <v>30934015854</v>
      </c>
      <c r="O15" s="10">
        <v>-30927116330</v>
      </c>
      <c r="Q15" s="42">
        <f t="shared" si="2"/>
        <v>6899524</v>
      </c>
      <c r="R15" s="42"/>
      <c r="T15" s="22" t="s">
        <v>252</v>
      </c>
      <c r="U15">
        <v>46834935759</v>
      </c>
      <c r="V15">
        <f t="shared" si="0"/>
        <v>46834935759</v>
      </c>
    </row>
    <row r="16" spans="1:22" ht="21.75" customHeight="1">
      <c r="A16" s="16" t="s">
        <v>44</v>
      </c>
      <c r="C16" s="10">
        <v>700000</v>
      </c>
      <c r="E16" s="10">
        <v>10466072540</v>
      </c>
      <c r="G16" s="10">
        <v>-10466072540</v>
      </c>
      <c r="I16" s="10">
        <f t="shared" si="1"/>
        <v>0</v>
      </c>
      <c r="K16" s="10">
        <v>700000</v>
      </c>
      <c r="M16" s="10">
        <v>10466072540</v>
      </c>
      <c r="O16" s="10">
        <v>-10466072540</v>
      </c>
      <c r="Q16" s="42">
        <f t="shared" si="2"/>
        <v>0</v>
      </c>
      <c r="R16" s="42"/>
      <c r="T16" s="22" t="s">
        <v>253</v>
      </c>
      <c r="U16">
        <v>13528196</v>
      </c>
      <c r="V16">
        <f t="shared" si="0"/>
        <v>13528196</v>
      </c>
    </row>
    <row r="17" spans="1:22" ht="21.75" customHeight="1">
      <c r="A17" s="16" t="s">
        <v>47</v>
      </c>
      <c r="C17" s="10">
        <v>4282580</v>
      </c>
      <c r="E17" s="10">
        <v>65287315408</v>
      </c>
      <c r="G17" s="10">
        <v>-65287315408</v>
      </c>
      <c r="I17" s="10">
        <f t="shared" si="1"/>
        <v>0</v>
      </c>
      <c r="K17" s="10">
        <v>4282580</v>
      </c>
      <c r="M17" s="10">
        <v>65287315408</v>
      </c>
      <c r="O17" s="10">
        <v>-65287315408</v>
      </c>
      <c r="Q17" s="42">
        <f t="shared" si="2"/>
        <v>0</v>
      </c>
      <c r="R17" s="42"/>
      <c r="T17" s="22" t="s">
        <v>254</v>
      </c>
      <c r="U17">
        <v>-23094835351</v>
      </c>
      <c r="V17">
        <f t="shared" si="0"/>
        <v>-23094835351</v>
      </c>
    </row>
    <row r="18" spans="1:22" ht="21.75" customHeight="1">
      <c r="A18" s="16" t="s">
        <v>43</v>
      </c>
      <c r="C18" s="10">
        <v>17469614</v>
      </c>
      <c r="E18" s="10">
        <v>216371930672</v>
      </c>
      <c r="G18" s="10">
        <v>-216371930672</v>
      </c>
      <c r="I18" s="10">
        <f t="shared" si="1"/>
        <v>0</v>
      </c>
      <c r="K18" s="10">
        <v>17469614</v>
      </c>
      <c r="M18" s="10">
        <v>216371930672</v>
      </c>
      <c r="O18" s="10">
        <v>-216371930672</v>
      </c>
      <c r="Q18" s="42">
        <f t="shared" si="2"/>
        <v>0</v>
      </c>
      <c r="R18" s="42"/>
      <c r="T18" s="22" t="s">
        <v>255</v>
      </c>
      <c r="U18">
        <v>7491544257</v>
      </c>
      <c r="V18">
        <f t="shared" si="0"/>
        <v>7491544257</v>
      </c>
    </row>
    <row r="19" spans="1:22" ht="21.75" customHeight="1">
      <c r="A19" s="16" t="s">
        <v>42</v>
      </c>
      <c r="C19" s="10">
        <v>5000000</v>
      </c>
      <c r="E19" s="10">
        <v>54624075000</v>
      </c>
      <c r="G19" s="10">
        <v>-54624075000</v>
      </c>
      <c r="I19" s="10">
        <f t="shared" si="1"/>
        <v>0</v>
      </c>
      <c r="K19" s="10">
        <v>5000000</v>
      </c>
      <c r="M19" s="10">
        <v>54624075000</v>
      </c>
      <c r="O19" s="10">
        <v>-54624075000</v>
      </c>
      <c r="Q19" s="42">
        <f t="shared" si="2"/>
        <v>0</v>
      </c>
      <c r="R19" s="42"/>
      <c r="T19" s="22" t="s">
        <v>256</v>
      </c>
      <c r="U19">
        <v>-2429078470</v>
      </c>
      <c r="V19">
        <f t="shared" si="0"/>
        <v>-2429078470</v>
      </c>
    </row>
    <row r="20" spans="1:22" ht="21.75" customHeight="1">
      <c r="A20" s="16" t="s">
        <v>46</v>
      </c>
      <c r="C20" s="10">
        <v>3600000</v>
      </c>
      <c r="E20" s="10">
        <v>58070232000</v>
      </c>
      <c r="G20" s="10">
        <v>-59957964000</v>
      </c>
      <c r="I20" s="10">
        <f t="shared" si="1"/>
        <v>-1887732000</v>
      </c>
      <c r="K20" s="10">
        <v>3600000</v>
      </c>
      <c r="M20" s="10">
        <v>58070232000</v>
      </c>
      <c r="O20" s="10">
        <v>-59957964000</v>
      </c>
      <c r="Q20" s="42">
        <f t="shared" si="2"/>
        <v>-1887732000</v>
      </c>
      <c r="R20" s="42"/>
      <c r="T20" s="22" t="s">
        <v>257</v>
      </c>
      <c r="U20">
        <v>7665229764</v>
      </c>
      <c r="V20">
        <f t="shared" si="0"/>
        <v>7665229764</v>
      </c>
    </row>
    <row r="21" spans="1:22" ht="21.75" customHeight="1">
      <c r="A21" s="16" t="s">
        <v>45</v>
      </c>
      <c r="C21" s="10">
        <v>2000000</v>
      </c>
      <c r="E21" s="10">
        <v>32023525600</v>
      </c>
      <c r="G21" s="10">
        <v>-33194119200</v>
      </c>
      <c r="I21" s="10">
        <f t="shared" si="1"/>
        <v>-1170593600</v>
      </c>
      <c r="K21" s="10">
        <v>2000000</v>
      </c>
      <c r="M21" s="10">
        <v>32023525600</v>
      </c>
      <c r="O21" s="10">
        <v>-33194119200</v>
      </c>
      <c r="Q21" s="42">
        <f t="shared" si="2"/>
        <v>-1170593600</v>
      </c>
      <c r="R21" s="42"/>
      <c r="T21" s="22"/>
    </row>
    <row r="22" spans="1:22" ht="21.75" customHeight="1">
      <c r="A22" s="16" t="s">
        <v>75</v>
      </c>
      <c r="C22" s="10">
        <v>178727</v>
      </c>
      <c r="E22" s="10">
        <v>178629817193</v>
      </c>
      <c r="G22" s="10">
        <v>-178629817193</v>
      </c>
      <c r="I22" s="10">
        <f t="shared" si="1"/>
        <v>0</v>
      </c>
      <c r="K22" s="10">
        <v>178727</v>
      </c>
      <c r="M22" s="10">
        <v>178629817193</v>
      </c>
      <c r="O22" s="10">
        <v>-178629817193</v>
      </c>
      <c r="Q22" s="42">
        <f t="shared" si="2"/>
        <v>0</v>
      </c>
      <c r="R22" s="42"/>
      <c r="T22" s="22">
        <v>20000</v>
      </c>
    </row>
    <row r="23" spans="1:22" ht="21.75" customHeight="1">
      <c r="A23" s="16" t="s">
        <v>69</v>
      </c>
      <c r="C23" s="10">
        <v>84989</v>
      </c>
      <c r="E23" s="10">
        <v>80712636427</v>
      </c>
      <c r="G23" s="10">
        <v>-78262037015</v>
      </c>
      <c r="I23" s="10">
        <f t="shared" si="1"/>
        <v>2450599412</v>
      </c>
      <c r="K23" s="10">
        <v>84989</v>
      </c>
      <c r="M23" s="10">
        <v>80712636427</v>
      </c>
      <c r="O23" s="10">
        <v>-78262037015</v>
      </c>
      <c r="Q23" s="42">
        <f t="shared" si="2"/>
        <v>2450599412</v>
      </c>
      <c r="R23" s="42"/>
      <c r="T23" s="22">
        <f>O11-T22</f>
        <v>-194462933528</v>
      </c>
    </row>
    <row r="24" spans="1:22" ht="21.75" customHeight="1">
      <c r="A24" s="16" t="s">
        <v>66</v>
      </c>
      <c r="C24" s="10">
        <v>90000</v>
      </c>
      <c r="E24" s="10">
        <v>77267962687</v>
      </c>
      <c r="G24" s="10">
        <v>-74566732280</v>
      </c>
      <c r="I24" s="10">
        <f t="shared" si="1"/>
        <v>2701230407</v>
      </c>
      <c r="K24" s="10">
        <v>90000</v>
      </c>
      <c r="M24" s="10">
        <v>77267962687</v>
      </c>
      <c r="O24" s="10">
        <v>-74566732280</v>
      </c>
      <c r="Q24" s="42">
        <f t="shared" si="2"/>
        <v>2701230407</v>
      </c>
      <c r="R24" s="42"/>
      <c r="T24" s="22"/>
    </row>
    <row r="25" spans="1:22" ht="21.75" customHeight="1">
      <c r="A25" s="16" t="s">
        <v>78</v>
      </c>
      <c r="C25" s="10">
        <v>527966</v>
      </c>
      <c r="E25" s="10">
        <v>521214851736</v>
      </c>
      <c r="G25" s="10">
        <v>-509700897734</v>
      </c>
      <c r="I25" s="10">
        <f t="shared" si="1"/>
        <v>11513954002</v>
      </c>
      <c r="K25" s="10">
        <v>527966</v>
      </c>
      <c r="M25" s="10">
        <v>521214851736</v>
      </c>
      <c r="O25" s="10">
        <v>-509700897734</v>
      </c>
      <c r="Q25" s="42">
        <f t="shared" si="2"/>
        <v>11513954002</v>
      </c>
      <c r="R25" s="42"/>
      <c r="T25" s="22"/>
    </row>
    <row r="26" spans="1:22" ht="21.75" customHeight="1">
      <c r="A26" s="16" t="s">
        <v>81</v>
      </c>
      <c r="C26" s="10">
        <v>1053200</v>
      </c>
      <c r="E26" s="10">
        <v>932101494073</v>
      </c>
      <c r="G26" s="10">
        <v>-938206732544</v>
      </c>
      <c r="I26" s="10">
        <f t="shared" si="1"/>
        <v>-6105238471</v>
      </c>
      <c r="K26" s="10">
        <v>1053200</v>
      </c>
      <c r="M26" s="10">
        <v>932101494073</v>
      </c>
      <c r="O26" s="10">
        <v>-938206732544</v>
      </c>
      <c r="Q26" s="42">
        <f t="shared" si="2"/>
        <v>-6105238471</v>
      </c>
      <c r="R26" s="42"/>
      <c r="T26" s="22"/>
    </row>
    <row r="27" spans="1:22" ht="21.75" customHeight="1">
      <c r="A27" s="16" t="s">
        <v>84</v>
      </c>
      <c r="C27" s="10">
        <v>370000</v>
      </c>
      <c r="E27" s="10">
        <v>323573960937</v>
      </c>
      <c r="G27" s="10">
        <v>-323573960937</v>
      </c>
      <c r="I27" s="10">
        <f t="shared" si="1"/>
        <v>0</v>
      </c>
      <c r="K27" s="10">
        <v>370000</v>
      </c>
      <c r="M27" s="10">
        <v>323573960937</v>
      </c>
      <c r="O27" s="10">
        <v>-323573960937</v>
      </c>
      <c r="Q27" s="42">
        <f t="shared" si="2"/>
        <v>0</v>
      </c>
      <c r="R27" s="42"/>
      <c r="T27" s="22"/>
    </row>
    <row r="28" spans="1:22" ht="21.75" customHeight="1">
      <c r="A28" s="16" t="s">
        <v>87</v>
      </c>
      <c r="C28" s="10">
        <v>1470000</v>
      </c>
      <c r="E28" s="10">
        <v>1271887035168</v>
      </c>
      <c r="G28" s="10">
        <v>-1244119142175</v>
      </c>
      <c r="I28" s="10">
        <f t="shared" si="1"/>
        <v>27767892993</v>
      </c>
      <c r="K28" s="10">
        <v>1470000</v>
      </c>
      <c r="M28" s="10">
        <v>1271887035168</v>
      </c>
      <c r="O28" s="10">
        <v>-1244119142175</v>
      </c>
      <c r="Q28" s="42">
        <f t="shared" si="2"/>
        <v>27767892993</v>
      </c>
      <c r="R28" s="42"/>
      <c r="T28" s="22"/>
    </row>
    <row r="29" spans="1:22" ht="21.75" customHeight="1">
      <c r="A29" s="16" t="s">
        <v>90</v>
      </c>
      <c r="C29" s="10">
        <v>761000</v>
      </c>
      <c r="E29" s="10">
        <v>684401632549</v>
      </c>
      <c r="G29" s="10">
        <v>-680329697388</v>
      </c>
      <c r="I29" s="10">
        <f t="shared" si="1"/>
        <v>4071935161</v>
      </c>
      <c r="K29" s="10">
        <v>761000</v>
      </c>
      <c r="M29" s="10">
        <v>684401632549</v>
      </c>
      <c r="O29" s="10">
        <v>-680329697388</v>
      </c>
      <c r="Q29" s="42">
        <f t="shared" si="2"/>
        <v>4071935161</v>
      </c>
      <c r="R29" s="42"/>
      <c r="T29" s="22"/>
    </row>
    <row r="30" spans="1:22" ht="21.75" customHeight="1">
      <c r="A30" s="16" t="s">
        <v>93</v>
      </c>
      <c r="C30" s="10">
        <v>2302610</v>
      </c>
      <c r="E30" s="10">
        <v>1864433641111</v>
      </c>
      <c r="G30" s="10">
        <v>-1817598705352</v>
      </c>
      <c r="I30" s="10">
        <f t="shared" si="1"/>
        <v>46834935759</v>
      </c>
      <c r="K30" s="10">
        <v>2302610</v>
      </c>
      <c r="M30" s="10">
        <v>1864433641111</v>
      </c>
      <c r="O30" s="10">
        <v>-1817598705352</v>
      </c>
      <c r="Q30" s="42">
        <f t="shared" si="2"/>
        <v>46834935759</v>
      </c>
      <c r="R30" s="42"/>
      <c r="T30" s="22"/>
    </row>
    <row r="31" spans="1:22" ht="21.75" customHeight="1">
      <c r="A31" s="16" t="s">
        <v>96</v>
      </c>
      <c r="C31" s="10">
        <v>600000</v>
      </c>
      <c r="E31" s="10">
        <v>477148409400</v>
      </c>
      <c r="G31" s="10">
        <v>-477148409400</v>
      </c>
      <c r="I31" s="10">
        <f t="shared" si="1"/>
        <v>0</v>
      </c>
      <c r="K31" s="10">
        <v>600000</v>
      </c>
      <c r="M31" s="10">
        <v>477148409400</v>
      </c>
      <c r="O31" s="10">
        <v>-477148409400</v>
      </c>
      <c r="Q31" s="42">
        <f t="shared" si="2"/>
        <v>0</v>
      </c>
      <c r="R31" s="42"/>
      <c r="T31" s="22"/>
    </row>
    <row r="32" spans="1:22" ht="21.75" customHeight="1">
      <c r="A32" s="16" t="s">
        <v>99</v>
      </c>
      <c r="C32" s="10">
        <v>2155</v>
      </c>
      <c r="E32" s="10">
        <v>1874235470</v>
      </c>
      <c r="G32" s="10">
        <v>-1860707274</v>
      </c>
      <c r="I32" s="10">
        <f t="shared" si="1"/>
        <v>13528196</v>
      </c>
      <c r="K32" s="10">
        <v>2155</v>
      </c>
      <c r="M32" s="10">
        <v>1874235470</v>
      </c>
      <c r="O32" s="10">
        <v>-1860707274</v>
      </c>
      <c r="Q32" s="42">
        <f t="shared" si="2"/>
        <v>13528196</v>
      </c>
      <c r="R32" s="42"/>
      <c r="T32" s="22"/>
    </row>
    <row r="33" spans="1:20" ht="21.75" customHeight="1">
      <c r="A33" s="16" t="s">
        <v>102</v>
      </c>
      <c r="C33" s="10">
        <v>995000</v>
      </c>
      <c r="E33" s="10">
        <v>783633667375</v>
      </c>
      <c r="G33" s="10">
        <v>-783633667375</v>
      </c>
      <c r="I33" s="10">
        <f t="shared" si="1"/>
        <v>0</v>
      </c>
      <c r="K33" s="10">
        <v>995000</v>
      </c>
      <c r="M33" s="10">
        <v>783633667375</v>
      </c>
      <c r="O33" s="10">
        <v>-783633667375</v>
      </c>
      <c r="Q33" s="42">
        <f t="shared" si="2"/>
        <v>0</v>
      </c>
      <c r="R33" s="42"/>
      <c r="T33" s="22"/>
    </row>
    <row r="34" spans="1:20" ht="21.75" customHeight="1">
      <c r="A34" s="16" t="s">
        <v>105</v>
      </c>
      <c r="C34" s="10">
        <v>1260000</v>
      </c>
      <c r="E34" s="10">
        <v>986937660686</v>
      </c>
      <c r="G34" s="10">
        <v>-986937660686</v>
      </c>
      <c r="I34" s="10">
        <f t="shared" si="1"/>
        <v>0</v>
      </c>
      <c r="K34" s="10">
        <v>1260000</v>
      </c>
      <c r="M34" s="10">
        <v>986937660686</v>
      </c>
      <c r="O34" s="10">
        <v>-986937660686</v>
      </c>
      <c r="Q34" s="42">
        <f t="shared" si="2"/>
        <v>0</v>
      </c>
      <c r="R34" s="42"/>
      <c r="T34" s="22"/>
    </row>
    <row r="35" spans="1:20" ht="21.75" customHeight="1">
      <c r="A35" s="16" t="s">
        <v>108</v>
      </c>
      <c r="C35" s="10">
        <v>620000</v>
      </c>
      <c r="E35" s="10">
        <v>477945975487</v>
      </c>
      <c r="G35" s="10">
        <v>-501040810838</v>
      </c>
      <c r="I35" s="10">
        <f t="shared" si="1"/>
        <v>-23094835351</v>
      </c>
      <c r="K35" s="10">
        <v>620000</v>
      </c>
      <c r="M35" s="10">
        <v>477945975487</v>
      </c>
      <c r="O35" s="10">
        <v>-501040810838</v>
      </c>
      <c r="Q35" s="42">
        <f t="shared" si="2"/>
        <v>-23094835351</v>
      </c>
      <c r="R35" s="42"/>
      <c r="T35" s="22"/>
    </row>
    <row r="36" spans="1:20" ht="21.75" customHeight="1">
      <c r="A36" s="16" t="s">
        <v>111</v>
      </c>
      <c r="C36" s="10">
        <v>1230000</v>
      </c>
      <c r="E36" s="10">
        <v>1023560816011</v>
      </c>
      <c r="G36" s="10">
        <v>-1016069271754</v>
      </c>
      <c r="I36" s="10">
        <f t="shared" si="1"/>
        <v>7491544257</v>
      </c>
      <c r="K36" s="10">
        <v>1230000</v>
      </c>
      <c r="M36" s="10">
        <v>1023560816011</v>
      </c>
      <c r="O36" s="10">
        <v>-1016069271754</v>
      </c>
      <c r="Q36" s="42">
        <f t="shared" si="2"/>
        <v>7491544257</v>
      </c>
      <c r="R36" s="42"/>
      <c r="T36" s="22"/>
    </row>
    <row r="37" spans="1:20" ht="21.75" customHeight="1">
      <c r="A37" s="16" t="s">
        <v>114</v>
      </c>
      <c r="C37" s="10">
        <v>1240000</v>
      </c>
      <c r="E37" s="10">
        <v>994682846950</v>
      </c>
      <c r="G37" s="10">
        <v>-997111925420</v>
      </c>
      <c r="I37" s="10">
        <f t="shared" si="1"/>
        <v>-2429078470</v>
      </c>
      <c r="K37" s="10">
        <v>1240000</v>
      </c>
      <c r="M37" s="10">
        <v>994682846950</v>
      </c>
      <c r="O37" s="10">
        <v>-997111925420</v>
      </c>
      <c r="Q37" s="42">
        <f t="shared" si="2"/>
        <v>-2429078470</v>
      </c>
      <c r="R37" s="42"/>
      <c r="T37" s="22"/>
    </row>
    <row r="38" spans="1:20" ht="21.75" customHeight="1">
      <c r="A38" s="16" t="s">
        <v>117</v>
      </c>
      <c r="C38" s="10">
        <v>620000</v>
      </c>
      <c r="E38" s="10">
        <v>496114490982</v>
      </c>
      <c r="G38" s="10">
        <v>-488449261218</v>
      </c>
      <c r="I38" s="10">
        <f t="shared" si="1"/>
        <v>7665229764</v>
      </c>
      <c r="K38" s="10">
        <v>620000</v>
      </c>
      <c r="M38" s="10">
        <v>496114490982</v>
      </c>
      <c r="O38" s="10">
        <v>-488449261218</v>
      </c>
      <c r="Q38" s="42">
        <f t="shared" si="2"/>
        <v>7665229764</v>
      </c>
      <c r="R38" s="42"/>
      <c r="T38" s="22"/>
    </row>
    <row r="39" spans="1:20" ht="21.75" customHeight="1">
      <c r="A39" s="16" t="s">
        <v>72</v>
      </c>
      <c r="C39" s="10">
        <v>0</v>
      </c>
      <c r="E39" s="10">
        <v>0</v>
      </c>
      <c r="G39" s="10">
        <v>0</v>
      </c>
      <c r="I39" s="10">
        <v>-6015991372</v>
      </c>
      <c r="K39" s="10">
        <v>0</v>
      </c>
      <c r="M39" s="10">
        <v>0</v>
      </c>
      <c r="O39" s="10">
        <v>0</v>
      </c>
      <c r="Q39" s="10">
        <v>-6015991372</v>
      </c>
      <c r="R39" s="10"/>
      <c r="T39" s="22"/>
    </row>
    <row r="40" spans="1:20" ht="21.75" customHeight="1">
      <c r="A40" s="8" t="s">
        <v>62</v>
      </c>
      <c r="C40" s="11">
        <v>609147</v>
      </c>
      <c r="E40" s="11">
        <v>2078744050805</v>
      </c>
      <c r="G40" s="11">
        <v>-2032997407546</v>
      </c>
      <c r="I40" s="11">
        <f t="shared" si="1"/>
        <v>45746643259</v>
      </c>
      <c r="K40" s="11">
        <v>609147</v>
      </c>
      <c r="M40" s="11">
        <v>2078744050805</v>
      </c>
      <c r="O40" s="11">
        <v>-2032997407546</v>
      </c>
      <c r="Q40" s="43">
        <f t="shared" si="2"/>
        <v>45746643259</v>
      </c>
      <c r="R40" s="43"/>
      <c r="T40" s="22"/>
    </row>
    <row r="41" spans="1:20" ht="21.75" customHeight="1" thickBot="1">
      <c r="A41" s="13" t="s">
        <v>21</v>
      </c>
      <c r="C41" s="14">
        <f>SUM(C8:C40)</f>
        <v>59631744</v>
      </c>
      <c r="E41" s="14">
        <f>SUM(E8:E40)</f>
        <v>14303751132625</v>
      </c>
      <c r="G41" s="14">
        <f>SUM(G8:G40)</f>
        <v>-14206688446318</v>
      </c>
      <c r="I41" s="14">
        <f>SUM(I8:I40)</f>
        <v>91046694935</v>
      </c>
      <c r="K41" s="14">
        <f>SUM(K8:K40)</f>
        <v>59631744</v>
      </c>
      <c r="M41" s="14">
        <f>SUM(M8:M40)</f>
        <v>14303751132625</v>
      </c>
      <c r="O41" s="14">
        <f>SUM(O8:O40)</f>
        <v>-14206688446318</v>
      </c>
      <c r="Q41" s="48">
        <f>SUM(Q8:R40)</f>
        <v>91046694935</v>
      </c>
      <c r="R41" s="48"/>
    </row>
    <row r="42" spans="1:20" ht="13.5" thickTop="1">
      <c r="I42" s="22">
        <v>91046694935</v>
      </c>
      <c r="Q42" s="22">
        <v>91046694935</v>
      </c>
    </row>
    <row r="43" spans="1:20">
      <c r="I43" s="22">
        <f>I41-I42</f>
        <v>0</v>
      </c>
      <c r="Q43" s="22">
        <f>Q42-Q41</f>
        <v>0</v>
      </c>
    </row>
    <row r="45" spans="1:20">
      <c r="E45" s="22"/>
      <c r="I45" s="22">
        <v>118612349546</v>
      </c>
    </row>
    <row r="46" spans="1:20">
      <c r="E46" s="22"/>
      <c r="I46" s="25">
        <v>27565654611</v>
      </c>
    </row>
    <row r="47" spans="1:20">
      <c r="E47" s="22"/>
      <c r="I47" s="22">
        <f>I45-I46</f>
        <v>91046694935</v>
      </c>
    </row>
  </sheetData>
  <mergeCells count="4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40:R40"/>
    <mergeCell ref="Q41:R41"/>
    <mergeCell ref="Q33:R33"/>
    <mergeCell ref="Q34:R34"/>
    <mergeCell ref="Q35:R35"/>
    <mergeCell ref="Q36:R36"/>
    <mergeCell ref="Q37:R3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</row>
    <row r="2" spans="1:49" ht="21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</row>
    <row r="3" spans="1:49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</row>
    <row r="4" spans="1:49" ht="14.45" customHeight="1"/>
    <row r="5" spans="1:49" ht="14.45" customHeight="1">
      <c r="A5" s="45" t="s">
        <v>22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14.45" customHeight="1">
      <c r="I6" s="38" t="s">
        <v>7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C6" s="38" t="s">
        <v>9</v>
      </c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38" t="s">
        <v>23</v>
      </c>
      <c r="B8" s="38"/>
      <c r="C8" s="38"/>
      <c r="D8" s="38"/>
      <c r="E8" s="38"/>
      <c r="F8" s="38"/>
      <c r="G8" s="38"/>
      <c r="I8" s="38" t="s">
        <v>24</v>
      </c>
      <c r="J8" s="38"/>
      <c r="K8" s="38"/>
      <c r="M8" s="38" t="s">
        <v>25</v>
      </c>
      <c r="N8" s="38"/>
      <c r="O8" s="38"/>
      <c r="Q8" s="38" t="s">
        <v>26</v>
      </c>
      <c r="R8" s="38"/>
      <c r="S8" s="38"/>
      <c r="T8" s="38"/>
      <c r="U8" s="38"/>
      <c r="W8" s="38" t="s">
        <v>27</v>
      </c>
      <c r="X8" s="38"/>
      <c r="Y8" s="38"/>
      <c r="Z8" s="38"/>
      <c r="AA8" s="38"/>
      <c r="AC8" s="38" t="s">
        <v>24</v>
      </c>
      <c r="AD8" s="38"/>
      <c r="AE8" s="38"/>
      <c r="AF8" s="38"/>
      <c r="AG8" s="38"/>
      <c r="AI8" s="38" t="s">
        <v>25</v>
      </c>
      <c r="AJ8" s="38"/>
      <c r="AK8" s="38"/>
      <c r="AM8" s="38" t="s">
        <v>26</v>
      </c>
      <c r="AN8" s="38"/>
      <c r="AO8" s="38"/>
      <c r="AQ8" s="38" t="s">
        <v>27</v>
      </c>
      <c r="AR8" s="38"/>
      <c r="AS8" s="38"/>
    </row>
    <row r="9" spans="1:49" ht="14.45" customHeight="1">
      <c r="A9" s="45" t="s">
        <v>28</v>
      </c>
      <c r="B9" s="46"/>
      <c r="C9" s="46"/>
      <c r="D9" s="46"/>
      <c r="E9" s="46"/>
      <c r="F9" s="46"/>
      <c r="G9" s="46"/>
      <c r="H9" s="45"/>
      <c r="I9" s="46"/>
      <c r="J9" s="46"/>
      <c r="K9" s="46"/>
      <c r="L9" s="45"/>
      <c r="M9" s="46"/>
      <c r="N9" s="46"/>
      <c r="O9" s="46"/>
      <c r="P9" s="45"/>
      <c r="Q9" s="46"/>
      <c r="R9" s="46"/>
      <c r="S9" s="46"/>
      <c r="T9" s="46"/>
      <c r="U9" s="46"/>
      <c r="V9" s="45"/>
      <c r="W9" s="46"/>
      <c r="X9" s="46"/>
      <c r="Y9" s="46"/>
      <c r="Z9" s="46"/>
      <c r="AA9" s="46"/>
      <c r="AB9" s="45"/>
      <c r="AC9" s="46"/>
      <c r="AD9" s="46"/>
      <c r="AE9" s="46"/>
      <c r="AF9" s="46"/>
      <c r="AG9" s="46"/>
      <c r="AH9" s="45"/>
      <c r="AI9" s="46"/>
      <c r="AJ9" s="46"/>
      <c r="AK9" s="46"/>
      <c r="AL9" s="45"/>
      <c r="AM9" s="46"/>
      <c r="AN9" s="46"/>
      <c r="AO9" s="46"/>
      <c r="AP9" s="45"/>
      <c r="AQ9" s="46"/>
      <c r="AR9" s="46"/>
      <c r="AS9" s="46"/>
      <c r="AT9" s="45"/>
      <c r="AU9" s="45"/>
      <c r="AV9" s="45"/>
      <c r="AW9" s="45"/>
    </row>
    <row r="10" spans="1:49" ht="14.45" customHeight="1">
      <c r="C10" s="38" t="s">
        <v>7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Y10" s="38" t="s">
        <v>9</v>
      </c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</row>
    <row r="11" spans="1:49" ht="14.45" customHeight="1">
      <c r="A11" s="2" t="s">
        <v>23</v>
      </c>
      <c r="C11" s="4" t="s">
        <v>29</v>
      </c>
      <c r="D11" s="3"/>
      <c r="E11" s="4" t="s">
        <v>30</v>
      </c>
      <c r="F11" s="3"/>
      <c r="G11" s="44" t="s">
        <v>31</v>
      </c>
      <c r="H11" s="44"/>
      <c r="I11" s="44"/>
      <c r="J11" s="3"/>
      <c r="K11" s="44" t="s">
        <v>32</v>
      </c>
      <c r="L11" s="44"/>
      <c r="M11" s="44"/>
      <c r="N11" s="3"/>
      <c r="O11" s="44" t="s">
        <v>25</v>
      </c>
      <c r="P11" s="44"/>
      <c r="Q11" s="44"/>
      <c r="R11" s="3"/>
      <c r="S11" s="44" t="s">
        <v>26</v>
      </c>
      <c r="T11" s="44"/>
      <c r="U11" s="44"/>
      <c r="V11" s="44"/>
      <c r="W11" s="44"/>
      <c r="Y11" s="44" t="s">
        <v>29</v>
      </c>
      <c r="Z11" s="44"/>
      <c r="AA11" s="44"/>
      <c r="AB11" s="44"/>
      <c r="AC11" s="44"/>
      <c r="AD11" s="3"/>
      <c r="AE11" s="44" t="s">
        <v>30</v>
      </c>
      <c r="AF11" s="44"/>
      <c r="AG11" s="44"/>
      <c r="AH11" s="44"/>
      <c r="AI11" s="44"/>
      <c r="AJ11" s="3"/>
      <c r="AK11" s="44" t="s">
        <v>31</v>
      </c>
      <c r="AL11" s="44"/>
      <c r="AM11" s="44"/>
      <c r="AN11" s="3"/>
      <c r="AO11" s="44" t="s">
        <v>32</v>
      </c>
      <c r="AP11" s="44"/>
      <c r="AQ11" s="44"/>
      <c r="AR11" s="3"/>
      <c r="AS11" s="44" t="s">
        <v>25</v>
      </c>
      <c r="AT11" s="44"/>
      <c r="AU11" s="3"/>
      <c r="AV11" s="4" t="s">
        <v>26</v>
      </c>
    </row>
    <row r="12" spans="1:49" ht="14.45" customHeight="1">
      <c r="A12" s="45" t="s">
        <v>33</v>
      </c>
      <c r="B12" s="45"/>
      <c r="C12" s="46"/>
      <c r="D12" s="45"/>
      <c r="E12" s="46"/>
      <c r="F12" s="45"/>
      <c r="G12" s="46"/>
      <c r="H12" s="46"/>
      <c r="I12" s="46"/>
      <c r="J12" s="45"/>
      <c r="K12" s="46"/>
      <c r="L12" s="46"/>
      <c r="M12" s="46"/>
      <c r="N12" s="45"/>
      <c r="O12" s="46"/>
      <c r="P12" s="46"/>
      <c r="Q12" s="46"/>
      <c r="R12" s="45"/>
      <c r="S12" s="46"/>
      <c r="T12" s="46"/>
      <c r="U12" s="46"/>
      <c r="V12" s="46"/>
      <c r="W12" s="46"/>
      <c r="X12" s="45"/>
      <c r="Y12" s="46"/>
      <c r="Z12" s="46"/>
      <c r="AA12" s="46"/>
      <c r="AB12" s="46"/>
      <c r="AC12" s="46"/>
      <c r="AD12" s="45"/>
      <c r="AE12" s="46"/>
      <c r="AF12" s="46"/>
      <c r="AG12" s="46"/>
      <c r="AH12" s="46"/>
      <c r="AI12" s="46"/>
      <c r="AJ12" s="45"/>
      <c r="AK12" s="46"/>
      <c r="AL12" s="46"/>
      <c r="AM12" s="46"/>
      <c r="AN12" s="45"/>
      <c r="AO12" s="46"/>
      <c r="AP12" s="46"/>
      <c r="AQ12" s="46"/>
      <c r="AR12" s="45"/>
      <c r="AS12" s="46"/>
      <c r="AT12" s="46"/>
      <c r="AU12" s="45"/>
      <c r="AV12" s="46"/>
      <c r="AW12" s="45"/>
    </row>
    <row r="13" spans="1:49" ht="14.45" customHeight="1">
      <c r="C13" s="38" t="s">
        <v>7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O13" s="38" t="s">
        <v>9</v>
      </c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</row>
    <row r="14" spans="1:49" ht="14.45" customHeight="1">
      <c r="A14" s="2" t="s">
        <v>23</v>
      </c>
      <c r="C14" s="4" t="s">
        <v>30</v>
      </c>
      <c r="D14" s="3"/>
      <c r="E14" s="4" t="s">
        <v>32</v>
      </c>
      <c r="F14" s="3"/>
      <c r="G14" s="44" t="s">
        <v>25</v>
      </c>
      <c r="H14" s="44"/>
      <c r="I14" s="44"/>
      <c r="J14" s="3"/>
      <c r="K14" s="44" t="s">
        <v>26</v>
      </c>
      <c r="L14" s="44"/>
      <c r="M14" s="44"/>
      <c r="O14" s="44" t="s">
        <v>30</v>
      </c>
      <c r="P14" s="44"/>
      <c r="Q14" s="44"/>
      <c r="R14" s="44"/>
      <c r="S14" s="44"/>
      <c r="T14" s="3"/>
      <c r="U14" s="44" t="s">
        <v>32</v>
      </c>
      <c r="V14" s="44"/>
      <c r="W14" s="44"/>
      <c r="X14" s="44"/>
      <c r="Y14" s="44"/>
      <c r="Z14" s="3"/>
      <c r="AA14" s="44" t="s">
        <v>25</v>
      </c>
      <c r="AB14" s="44"/>
      <c r="AC14" s="44"/>
      <c r="AD14" s="44"/>
      <c r="AE14" s="44"/>
      <c r="AF14" s="3"/>
      <c r="AG14" s="44" t="s">
        <v>26</v>
      </c>
      <c r="AH14" s="44"/>
      <c r="AI14" s="44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A23"/>
  <sheetViews>
    <sheetView rightToLeft="1" workbookViewId="0">
      <selection activeCell="Y21" sqref="Y2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140625" bestFit="1" customWidth="1"/>
    <col min="8" max="8" width="1.28515625" customWidth="1"/>
    <col min="9" max="9" width="17.7109375" bestFit="1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6.140625" bestFit="1" customWidth="1"/>
    <col min="24" max="24" width="1.28515625" customWidth="1"/>
    <col min="25" max="25" width="17.7109375" bestFit="1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ht="21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ht="14.45" customHeight="1"/>
    <row r="5" spans="1:27" ht="14.45" customHeight="1">
      <c r="A5" s="1" t="s">
        <v>34</v>
      </c>
      <c r="B5" s="45" t="s">
        <v>35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6" spans="1:27" ht="14.45" customHeight="1">
      <c r="E6" s="38" t="s">
        <v>7</v>
      </c>
      <c r="F6" s="38"/>
      <c r="G6" s="38"/>
      <c r="H6" s="38"/>
      <c r="I6" s="38"/>
      <c r="K6" s="38" t="s">
        <v>8</v>
      </c>
      <c r="L6" s="38"/>
      <c r="M6" s="38"/>
      <c r="N6" s="38"/>
      <c r="O6" s="38"/>
      <c r="P6" s="38"/>
      <c r="Q6" s="38"/>
      <c r="S6" s="38" t="s">
        <v>9</v>
      </c>
      <c r="T6" s="38"/>
      <c r="U6" s="38"/>
      <c r="V6" s="38"/>
      <c r="W6" s="38"/>
      <c r="X6" s="38"/>
      <c r="Y6" s="38"/>
      <c r="Z6" s="38"/>
      <c r="AA6" s="38"/>
    </row>
    <row r="7" spans="1:27" ht="14.45" customHeight="1">
      <c r="E7" s="3"/>
      <c r="F7" s="3"/>
      <c r="G7" s="3"/>
      <c r="H7" s="3"/>
      <c r="I7" s="3"/>
      <c r="K7" s="44" t="s">
        <v>36</v>
      </c>
      <c r="L7" s="44"/>
      <c r="M7" s="44"/>
      <c r="N7" s="3"/>
      <c r="O7" s="44" t="s">
        <v>37</v>
      </c>
      <c r="P7" s="44"/>
      <c r="Q7" s="4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38" t="s">
        <v>38</v>
      </c>
      <c r="B8" s="38"/>
      <c r="D8" s="38" t="s">
        <v>39</v>
      </c>
      <c r="E8" s="3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>
      <c r="A9" s="39" t="s">
        <v>41</v>
      </c>
      <c r="B9" s="39"/>
      <c r="D9" s="40">
        <v>2461</v>
      </c>
      <c r="E9" s="40"/>
      <c r="G9" s="6">
        <v>59989973399</v>
      </c>
      <c r="I9" s="6">
        <v>108555039774</v>
      </c>
      <c r="K9" s="6">
        <v>0</v>
      </c>
      <c r="M9" s="6">
        <v>0</v>
      </c>
      <c r="O9" s="6">
        <v>0</v>
      </c>
      <c r="Q9" s="6">
        <v>0</v>
      </c>
      <c r="S9" s="6">
        <v>2461</v>
      </c>
      <c r="U9" s="6">
        <v>43888980</v>
      </c>
      <c r="W9" s="6">
        <v>59989973399</v>
      </c>
      <c r="Y9" s="6">
        <v>108010779780</v>
      </c>
      <c r="AA9" s="7">
        <v>0.38</v>
      </c>
    </row>
    <row r="10" spans="1:27" ht="21.75" customHeight="1">
      <c r="A10" s="47" t="s">
        <v>42</v>
      </c>
      <c r="B10" s="47"/>
      <c r="D10" s="42">
        <v>5000000</v>
      </c>
      <c r="E10" s="42"/>
      <c r="G10" s="10">
        <v>50058000000</v>
      </c>
      <c r="I10" s="10">
        <v>54624075000</v>
      </c>
      <c r="K10" s="10">
        <v>0</v>
      </c>
      <c r="M10" s="10">
        <v>0</v>
      </c>
      <c r="O10" s="10">
        <v>0</v>
      </c>
      <c r="Q10" s="10">
        <v>0</v>
      </c>
      <c r="S10" s="10">
        <v>5000000</v>
      </c>
      <c r="U10" s="10">
        <v>10950</v>
      </c>
      <c r="W10" s="10">
        <v>50058000000</v>
      </c>
      <c r="Y10" s="10">
        <v>54624075000</v>
      </c>
      <c r="AA10" s="17">
        <v>0.19</v>
      </c>
    </row>
    <row r="11" spans="1:27" ht="21.75" customHeight="1">
      <c r="A11" s="47" t="s">
        <v>43</v>
      </c>
      <c r="B11" s="47"/>
      <c r="D11" s="42">
        <v>17469614</v>
      </c>
      <c r="E11" s="42"/>
      <c r="G11" s="10">
        <v>177933583930</v>
      </c>
      <c r="I11" s="10">
        <v>216371930672</v>
      </c>
      <c r="K11" s="10">
        <v>0</v>
      </c>
      <c r="M11" s="10">
        <v>0</v>
      </c>
      <c r="O11" s="10">
        <v>0</v>
      </c>
      <c r="Q11" s="10">
        <v>0</v>
      </c>
      <c r="S11" s="10">
        <v>17469614</v>
      </c>
      <c r="U11" s="10">
        <v>12400</v>
      </c>
      <c r="W11" s="10">
        <v>177933583930</v>
      </c>
      <c r="Y11" s="10">
        <v>216371930672</v>
      </c>
      <c r="AA11" s="17">
        <v>0.76</v>
      </c>
    </row>
    <row r="12" spans="1:27" ht="21.75" customHeight="1">
      <c r="A12" s="47" t="s">
        <v>44</v>
      </c>
      <c r="B12" s="47"/>
      <c r="D12" s="42">
        <v>700000</v>
      </c>
      <c r="E12" s="42"/>
      <c r="G12" s="10">
        <v>10018441020</v>
      </c>
      <c r="I12" s="10">
        <v>10466072540</v>
      </c>
      <c r="K12" s="10">
        <v>0</v>
      </c>
      <c r="M12" s="10">
        <v>0</v>
      </c>
      <c r="O12" s="10">
        <v>0</v>
      </c>
      <c r="Q12" s="10">
        <v>0</v>
      </c>
      <c r="S12" s="10">
        <v>700000</v>
      </c>
      <c r="U12" s="10">
        <v>14986</v>
      </c>
      <c r="W12" s="10">
        <v>10018441020</v>
      </c>
      <c r="Y12" s="10">
        <v>10466072540</v>
      </c>
      <c r="AA12" s="17">
        <v>0.04</v>
      </c>
    </row>
    <row r="13" spans="1:27" ht="21.75" customHeight="1">
      <c r="A13" s="47" t="s">
        <v>45</v>
      </c>
      <c r="B13" s="47"/>
      <c r="D13" s="42">
        <v>2000000</v>
      </c>
      <c r="E13" s="42"/>
      <c r="G13" s="10">
        <v>20024000000</v>
      </c>
      <c r="I13" s="10">
        <v>33194119200</v>
      </c>
      <c r="K13" s="10">
        <v>0</v>
      </c>
      <c r="M13" s="10">
        <v>0</v>
      </c>
      <c r="O13" s="10">
        <v>0</v>
      </c>
      <c r="Q13" s="10">
        <v>0</v>
      </c>
      <c r="S13" s="10">
        <v>2000000</v>
      </c>
      <c r="U13" s="10">
        <v>16031</v>
      </c>
      <c r="W13" s="10">
        <v>20024000000</v>
      </c>
      <c r="Y13" s="10">
        <v>32023525600</v>
      </c>
      <c r="AA13" s="17">
        <v>0.11</v>
      </c>
    </row>
    <row r="14" spans="1:27" ht="21.75" customHeight="1">
      <c r="A14" s="47" t="s">
        <v>46</v>
      </c>
      <c r="B14" s="47"/>
      <c r="D14" s="42">
        <v>3600000</v>
      </c>
      <c r="E14" s="42"/>
      <c r="G14" s="10">
        <v>40161206969</v>
      </c>
      <c r="I14" s="10">
        <v>59957964000</v>
      </c>
      <c r="K14" s="10">
        <v>0</v>
      </c>
      <c r="M14" s="10">
        <v>0</v>
      </c>
      <c r="O14" s="10">
        <v>0</v>
      </c>
      <c r="Q14" s="10">
        <v>0</v>
      </c>
      <c r="S14" s="10">
        <v>3600000</v>
      </c>
      <c r="U14" s="10">
        <v>16150</v>
      </c>
      <c r="W14" s="10">
        <v>40161206969</v>
      </c>
      <c r="Y14" s="10">
        <v>58070232000</v>
      </c>
      <c r="AA14" s="17">
        <v>0.2</v>
      </c>
    </row>
    <row r="15" spans="1:27" ht="21.75" customHeight="1">
      <c r="A15" s="47" t="s">
        <v>47</v>
      </c>
      <c r="B15" s="47"/>
      <c r="D15" s="42">
        <v>4282580</v>
      </c>
      <c r="E15" s="42"/>
      <c r="G15" s="10">
        <v>50212066346</v>
      </c>
      <c r="I15" s="10">
        <v>65287315408</v>
      </c>
      <c r="K15" s="10">
        <v>0</v>
      </c>
      <c r="M15" s="10">
        <v>0</v>
      </c>
      <c r="O15" s="10">
        <v>0</v>
      </c>
      <c r="Q15" s="10">
        <v>0</v>
      </c>
      <c r="S15" s="10">
        <v>4282580</v>
      </c>
      <c r="U15" s="10">
        <v>15280</v>
      </c>
      <c r="W15" s="10">
        <v>50212066346</v>
      </c>
      <c r="Y15" s="10">
        <v>65287315408</v>
      </c>
      <c r="AA15" s="17">
        <v>0.23</v>
      </c>
    </row>
    <row r="16" spans="1:27" ht="21.75" customHeight="1">
      <c r="A16" s="47" t="s">
        <v>48</v>
      </c>
      <c r="B16" s="47"/>
      <c r="D16" s="42">
        <v>1724881</v>
      </c>
      <c r="E16" s="42"/>
      <c r="G16" s="10">
        <v>19999995195</v>
      </c>
      <c r="I16" s="10">
        <v>30927116330</v>
      </c>
      <c r="K16" s="10">
        <v>0</v>
      </c>
      <c r="M16" s="10">
        <v>0</v>
      </c>
      <c r="O16" s="10">
        <v>0</v>
      </c>
      <c r="Q16" s="10">
        <v>0</v>
      </c>
      <c r="S16" s="10">
        <v>1724881</v>
      </c>
      <c r="U16" s="10">
        <v>17934</v>
      </c>
      <c r="W16" s="10">
        <v>19999995195</v>
      </c>
      <c r="Y16" s="10">
        <v>30934015854</v>
      </c>
      <c r="AA16" s="17">
        <v>0.11</v>
      </c>
    </row>
    <row r="17" spans="1:27" ht="21.75" customHeight="1">
      <c r="A17" s="47" t="s">
        <v>49</v>
      </c>
      <c r="B17" s="47"/>
      <c r="D17" s="42">
        <v>156312</v>
      </c>
      <c r="E17" s="42"/>
      <c r="G17" s="10">
        <v>99999684128</v>
      </c>
      <c r="I17" s="10">
        <v>194462893528</v>
      </c>
      <c r="K17" s="10">
        <v>0</v>
      </c>
      <c r="M17" s="10">
        <v>0</v>
      </c>
      <c r="O17" s="10">
        <v>0</v>
      </c>
      <c r="Q17" s="10">
        <v>0</v>
      </c>
      <c r="S17" s="10">
        <v>156312</v>
      </c>
      <c r="U17" s="10">
        <v>1240440</v>
      </c>
      <c r="W17" s="10">
        <v>99999684128</v>
      </c>
      <c r="Y17" s="10">
        <v>193895637280</v>
      </c>
      <c r="AA17" s="17">
        <v>0.68</v>
      </c>
    </row>
    <row r="18" spans="1:27" ht="21.75" customHeight="1">
      <c r="A18" s="47" t="s">
        <v>50</v>
      </c>
      <c r="B18" s="47"/>
      <c r="D18" s="42">
        <v>67601</v>
      </c>
      <c r="E18" s="42"/>
      <c r="G18" s="10">
        <v>20024907003</v>
      </c>
      <c r="I18" s="10">
        <v>33065159847</v>
      </c>
      <c r="K18" s="10">
        <v>0</v>
      </c>
      <c r="M18" s="10">
        <v>0</v>
      </c>
      <c r="O18" s="10">
        <v>0</v>
      </c>
      <c r="Q18" s="10">
        <v>0</v>
      </c>
      <c r="S18" s="10">
        <v>67601</v>
      </c>
      <c r="U18" s="10">
        <v>469380</v>
      </c>
      <c r="W18" s="10">
        <v>20024907003</v>
      </c>
      <c r="Y18" s="10">
        <v>31692480711</v>
      </c>
      <c r="AA18" s="17">
        <v>0.11</v>
      </c>
    </row>
    <row r="19" spans="1:27" ht="21.75" customHeight="1">
      <c r="A19" s="47" t="s">
        <v>51</v>
      </c>
      <c r="B19" s="47"/>
      <c r="D19" s="42">
        <v>56916</v>
      </c>
      <c r="E19" s="42"/>
      <c r="G19" s="10">
        <v>62181568569</v>
      </c>
      <c r="I19" s="10">
        <v>82999046068</v>
      </c>
      <c r="K19" s="10">
        <v>0</v>
      </c>
      <c r="M19" s="10">
        <v>0</v>
      </c>
      <c r="O19" s="10">
        <v>0</v>
      </c>
      <c r="Q19" s="10">
        <v>0</v>
      </c>
      <c r="S19" s="10">
        <v>56916</v>
      </c>
      <c r="U19" s="10">
        <v>1457602</v>
      </c>
      <c r="W19" s="10">
        <v>62181568569</v>
      </c>
      <c r="Y19" s="10">
        <v>82960855432</v>
      </c>
      <c r="AA19" s="17">
        <v>0.28999999999999998</v>
      </c>
    </row>
    <row r="20" spans="1:27" ht="21.75" customHeight="1">
      <c r="A20" s="41" t="s">
        <v>52</v>
      </c>
      <c r="B20" s="41"/>
      <c r="D20" s="43">
        <v>89441</v>
      </c>
      <c r="E20" s="43"/>
      <c r="G20" s="11">
        <v>89999287933</v>
      </c>
      <c r="I20" s="11">
        <v>160717516751</v>
      </c>
      <c r="K20" s="11">
        <v>0</v>
      </c>
      <c r="M20" s="11">
        <v>0</v>
      </c>
      <c r="O20" s="11">
        <v>0</v>
      </c>
      <c r="Q20" s="11">
        <v>0</v>
      </c>
      <c r="S20" s="11">
        <v>89441</v>
      </c>
      <c r="U20" s="11">
        <v>1551030</v>
      </c>
      <c r="W20" s="11">
        <v>89999287933</v>
      </c>
      <c r="Y20" s="11">
        <v>138725674230</v>
      </c>
      <c r="AA20" s="12">
        <v>0.49</v>
      </c>
    </row>
    <row r="21" spans="1:27" ht="21.75" customHeight="1">
      <c r="A21" s="37" t="s">
        <v>21</v>
      </c>
      <c r="B21" s="37"/>
      <c r="D21" s="48">
        <f>SUM(D9:E20)</f>
        <v>35149806</v>
      </c>
      <c r="E21" s="48"/>
      <c r="G21" s="14">
        <f>SUM(G9:G20)</f>
        <v>700602714492</v>
      </c>
      <c r="I21" s="14">
        <f>SUM(I9:I20)</f>
        <v>1050628249118</v>
      </c>
      <c r="K21" s="14">
        <v>0</v>
      </c>
      <c r="M21" s="14">
        <v>0</v>
      </c>
      <c r="O21" s="14">
        <v>0</v>
      </c>
      <c r="Q21" s="14">
        <v>0</v>
      </c>
      <c r="S21" s="14">
        <f>SUM(S9:S20)</f>
        <v>35149806</v>
      </c>
      <c r="U21" s="14"/>
      <c r="W21" s="14">
        <f>SUM(W9:W20)</f>
        <v>700602714492</v>
      </c>
      <c r="Y21" s="14">
        <f>SUM(Y9:Y20)</f>
        <v>1023062594507</v>
      </c>
      <c r="AA21" s="15">
        <f>SUM(AA9:AA20)</f>
        <v>3.59</v>
      </c>
    </row>
    <row r="22" spans="1:27" ht="37.5">
      <c r="G22">
        <v>700602714492</v>
      </c>
      <c r="I22">
        <v>1050628249118</v>
      </c>
      <c r="W22" s="24">
        <v>700602714492</v>
      </c>
      <c r="Y22" s="23">
        <v>1023062594507</v>
      </c>
    </row>
    <row r="23" spans="1:27">
      <c r="G23" s="22">
        <f>G21-G22</f>
        <v>0</v>
      </c>
      <c r="I23" s="22">
        <f>I21-I22</f>
        <v>0</v>
      </c>
      <c r="W23" s="22">
        <f>W21-W22</f>
        <v>0</v>
      </c>
      <c r="Y23" s="23">
        <f>Y21-Y22</f>
        <v>0</v>
      </c>
    </row>
  </sheetData>
  <mergeCells count="37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L31"/>
  <sheetViews>
    <sheetView rightToLeft="1" topLeftCell="I4" workbookViewId="0">
      <selection activeCell="T12" sqref="T12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8.7109375" bestFit="1" customWidth="1"/>
    <col min="19" max="19" width="1.28515625" customWidth="1"/>
    <col min="20" max="20" width="18.710937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6.14062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9" bestFit="1" customWidth="1"/>
    <col min="35" max="35" width="1.28515625" customWidth="1"/>
    <col min="36" max="36" width="18.8554687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ht="21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ht="14.45" customHeight="1"/>
    <row r="5" spans="1:38" ht="14.45" customHeight="1">
      <c r="A5" s="1" t="s">
        <v>53</v>
      </c>
      <c r="B5" s="45" t="s">
        <v>54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</row>
    <row r="6" spans="1:38" ht="14.45" customHeight="1">
      <c r="A6" s="38" t="s">
        <v>55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 t="s">
        <v>7</v>
      </c>
      <c r="Q6" s="38"/>
      <c r="R6" s="38"/>
      <c r="S6" s="38"/>
      <c r="T6" s="38"/>
      <c r="V6" s="38" t="s">
        <v>8</v>
      </c>
      <c r="W6" s="38"/>
      <c r="X6" s="38"/>
      <c r="Y6" s="38"/>
      <c r="Z6" s="38"/>
      <c r="AA6" s="38"/>
      <c r="AB6" s="38"/>
      <c r="AD6" s="38" t="s">
        <v>9</v>
      </c>
      <c r="AE6" s="38"/>
      <c r="AF6" s="38"/>
      <c r="AG6" s="38"/>
      <c r="AH6" s="38"/>
      <c r="AI6" s="38"/>
      <c r="AJ6" s="38"/>
      <c r="AK6" s="38"/>
      <c r="AL6" s="38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4" t="s">
        <v>10</v>
      </c>
      <c r="W7" s="44"/>
      <c r="X7" s="44"/>
      <c r="Y7" s="3"/>
      <c r="Z7" s="44" t="s">
        <v>11</v>
      </c>
      <c r="AA7" s="44"/>
      <c r="AB7" s="4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38" t="s">
        <v>56</v>
      </c>
      <c r="B8" s="38"/>
      <c r="D8" s="2" t="s">
        <v>57</v>
      </c>
      <c r="F8" s="2" t="s">
        <v>58</v>
      </c>
      <c r="H8" s="2" t="s">
        <v>59</v>
      </c>
      <c r="J8" s="2" t="s">
        <v>60</v>
      </c>
      <c r="L8" s="2" t="s">
        <v>61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39" t="s">
        <v>62</v>
      </c>
      <c r="B9" s="39"/>
      <c r="D9" s="5" t="s">
        <v>63</v>
      </c>
      <c r="F9" s="5" t="s">
        <v>63</v>
      </c>
      <c r="H9" s="5" t="s">
        <v>64</v>
      </c>
      <c r="J9" s="5" t="s">
        <v>65</v>
      </c>
      <c r="L9" s="7">
        <v>0</v>
      </c>
      <c r="N9" s="7">
        <v>0</v>
      </c>
      <c r="P9" s="6">
        <v>609147</v>
      </c>
      <c r="R9" s="6">
        <v>1979727750000</v>
      </c>
      <c r="T9" s="6">
        <v>2032997407546</v>
      </c>
      <c r="V9" s="6">
        <v>0</v>
      </c>
      <c r="X9" s="6">
        <v>0</v>
      </c>
      <c r="Z9" s="6">
        <v>0</v>
      </c>
      <c r="AB9" s="6">
        <v>0</v>
      </c>
      <c r="AD9" s="6">
        <v>609147</v>
      </c>
      <c r="AF9" s="6">
        <v>3415025</v>
      </c>
      <c r="AH9" s="6">
        <v>1979727750000</v>
      </c>
      <c r="AJ9" s="6">
        <v>2078744050805</v>
      </c>
      <c r="AL9" s="7">
        <v>7.27</v>
      </c>
    </row>
    <row r="10" spans="1:38" ht="21.75" customHeight="1">
      <c r="A10" s="47" t="s">
        <v>66</v>
      </c>
      <c r="B10" s="47"/>
      <c r="D10" s="16" t="s">
        <v>63</v>
      </c>
      <c r="F10" s="16" t="s">
        <v>63</v>
      </c>
      <c r="H10" s="16" t="s">
        <v>67</v>
      </c>
      <c r="J10" s="16" t="s">
        <v>68</v>
      </c>
      <c r="L10" s="17">
        <v>0</v>
      </c>
      <c r="N10" s="17">
        <v>0</v>
      </c>
      <c r="P10" s="10">
        <v>90000</v>
      </c>
      <c r="R10" s="10">
        <v>51129265500</v>
      </c>
      <c r="T10" s="10">
        <v>74566732280</v>
      </c>
      <c r="V10" s="10">
        <v>0</v>
      </c>
      <c r="X10" s="10">
        <v>0</v>
      </c>
      <c r="Z10" s="10">
        <v>0</v>
      </c>
      <c r="AB10" s="10">
        <v>0</v>
      </c>
      <c r="AD10" s="10">
        <v>90000</v>
      </c>
      <c r="AF10" s="10">
        <v>859000</v>
      </c>
      <c r="AH10" s="10">
        <v>51129265500</v>
      </c>
      <c r="AJ10" s="10">
        <v>77267962687</v>
      </c>
      <c r="AL10" s="17">
        <v>0.27</v>
      </c>
    </row>
    <row r="11" spans="1:38" ht="21.75" customHeight="1">
      <c r="A11" s="47" t="s">
        <v>69</v>
      </c>
      <c r="B11" s="47"/>
      <c r="D11" s="16" t="s">
        <v>63</v>
      </c>
      <c r="F11" s="16" t="s">
        <v>63</v>
      </c>
      <c r="H11" s="16" t="s">
        <v>70</v>
      </c>
      <c r="J11" s="16" t="s">
        <v>71</v>
      </c>
      <c r="L11" s="17">
        <v>0</v>
      </c>
      <c r="N11" s="17">
        <v>0</v>
      </c>
      <c r="P11" s="10">
        <v>84989</v>
      </c>
      <c r="R11" s="10">
        <v>45774871682</v>
      </c>
      <c r="T11" s="10">
        <v>78262037015</v>
      </c>
      <c r="V11" s="10">
        <v>0</v>
      </c>
      <c r="X11" s="10">
        <v>0</v>
      </c>
      <c r="Z11" s="10">
        <v>0</v>
      </c>
      <c r="AB11" s="10">
        <v>0</v>
      </c>
      <c r="AD11" s="10">
        <v>84989</v>
      </c>
      <c r="AF11" s="10">
        <v>950200</v>
      </c>
      <c r="AH11" s="10">
        <v>45774871682</v>
      </c>
      <c r="AJ11" s="10">
        <v>80712636427</v>
      </c>
      <c r="AL11" s="17">
        <v>0.28000000000000003</v>
      </c>
    </row>
    <row r="12" spans="1:38" ht="21.75" customHeight="1">
      <c r="A12" s="47" t="s">
        <v>72</v>
      </c>
      <c r="B12" s="47"/>
      <c r="D12" s="16" t="s">
        <v>63</v>
      </c>
      <c r="F12" s="16" t="s">
        <v>63</v>
      </c>
      <c r="H12" s="16" t="s">
        <v>73</v>
      </c>
      <c r="J12" s="16" t="s">
        <v>74</v>
      </c>
      <c r="L12" s="17">
        <v>23</v>
      </c>
      <c r="N12" s="17">
        <v>23</v>
      </c>
      <c r="P12" s="10">
        <v>900000</v>
      </c>
      <c r="R12" s="10">
        <v>880695901274</v>
      </c>
      <c r="T12" s="10">
        <v>895743474502</v>
      </c>
      <c r="V12" s="10">
        <v>0</v>
      </c>
      <c r="X12" s="10">
        <v>0</v>
      </c>
      <c r="Z12" s="10">
        <v>900000</v>
      </c>
      <c r="AB12" s="10">
        <v>899551125000</v>
      </c>
      <c r="AD12" s="10">
        <v>0</v>
      </c>
      <c r="AF12" s="10">
        <v>0</v>
      </c>
      <c r="AH12" s="10">
        <v>0</v>
      </c>
      <c r="AJ12" s="10">
        <v>0</v>
      </c>
      <c r="AL12" s="17">
        <v>0</v>
      </c>
    </row>
    <row r="13" spans="1:38" ht="21.75" customHeight="1">
      <c r="A13" s="47" t="s">
        <v>75</v>
      </c>
      <c r="B13" s="47"/>
      <c r="D13" s="16" t="s">
        <v>63</v>
      </c>
      <c r="F13" s="16" t="s">
        <v>63</v>
      </c>
      <c r="H13" s="16" t="s">
        <v>76</v>
      </c>
      <c r="J13" s="16" t="s">
        <v>77</v>
      </c>
      <c r="L13" s="17">
        <v>18</v>
      </c>
      <c r="N13" s="17">
        <v>18</v>
      </c>
      <c r="P13" s="10">
        <v>178727</v>
      </c>
      <c r="R13" s="10">
        <v>178756894268</v>
      </c>
      <c r="T13" s="10">
        <v>178629817193</v>
      </c>
      <c r="V13" s="10">
        <v>0</v>
      </c>
      <c r="X13" s="10">
        <v>0</v>
      </c>
      <c r="Z13" s="10">
        <v>0</v>
      </c>
      <c r="AB13" s="10">
        <v>0</v>
      </c>
      <c r="AD13" s="10">
        <v>178727</v>
      </c>
      <c r="AF13" s="10">
        <v>1000000</v>
      </c>
      <c r="AH13" s="10">
        <v>178756894268</v>
      </c>
      <c r="AJ13" s="10">
        <v>178629817193</v>
      </c>
      <c r="AL13" s="17">
        <v>0.62</v>
      </c>
    </row>
    <row r="14" spans="1:38" ht="21.75" customHeight="1">
      <c r="A14" s="47" t="s">
        <v>78</v>
      </c>
      <c r="B14" s="47"/>
      <c r="D14" s="16" t="s">
        <v>63</v>
      </c>
      <c r="F14" s="16" t="s">
        <v>63</v>
      </c>
      <c r="H14" s="16" t="s">
        <v>79</v>
      </c>
      <c r="J14" s="16" t="s">
        <v>80</v>
      </c>
      <c r="L14" s="17">
        <v>23</v>
      </c>
      <c r="N14" s="17">
        <v>23</v>
      </c>
      <c r="P14" s="10">
        <v>527966</v>
      </c>
      <c r="R14" s="10">
        <v>499999640980</v>
      </c>
      <c r="T14" s="10">
        <v>509700897734</v>
      </c>
      <c r="V14" s="10">
        <v>0</v>
      </c>
      <c r="X14" s="10">
        <v>0</v>
      </c>
      <c r="Z14" s="10">
        <v>0</v>
      </c>
      <c r="AB14" s="10">
        <v>0</v>
      </c>
      <c r="AD14" s="10">
        <v>527966</v>
      </c>
      <c r="AF14" s="10">
        <v>987750</v>
      </c>
      <c r="AH14" s="10">
        <v>499999640980</v>
      </c>
      <c r="AJ14" s="10">
        <v>521214851736</v>
      </c>
      <c r="AL14" s="17">
        <v>1.82</v>
      </c>
    </row>
    <row r="15" spans="1:38" ht="21.75" customHeight="1">
      <c r="A15" s="47" t="s">
        <v>81</v>
      </c>
      <c r="B15" s="47"/>
      <c r="D15" s="16" t="s">
        <v>63</v>
      </c>
      <c r="F15" s="16" t="s">
        <v>63</v>
      </c>
      <c r="H15" s="16" t="s">
        <v>82</v>
      </c>
      <c r="J15" s="16" t="s">
        <v>83</v>
      </c>
      <c r="L15" s="17">
        <v>23</v>
      </c>
      <c r="N15" s="17">
        <v>23</v>
      </c>
      <c r="P15" s="10">
        <v>1053200</v>
      </c>
      <c r="R15" s="10">
        <v>1000118720000</v>
      </c>
      <c r="T15" s="10">
        <v>938206732544</v>
      </c>
      <c r="V15" s="10">
        <v>0</v>
      </c>
      <c r="X15" s="10">
        <v>0</v>
      </c>
      <c r="Z15" s="10">
        <v>0</v>
      </c>
      <c r="AB15" s="10">
        <v>0</v>
      </c>
      <c r="AD15" s="10">
        <v>1053200</v>
      </c>
      <c r="AF15" s="10">
        <v>885500</v>
      </c>
      <c r="AH15" s="10">
        <v>1000118720000</v>
      </c>
      <c r="AJ15" s="10">
        <v>932101494073</v>
      </c>
      <c r="AL15" s="17">
        <v>3.26</v>
      </c>
    </row>
    <row r="16" spans="1:38" ht="21.75" customHeight="1">
      <c r="A16" s="47" t="s">
        <v>84</v>
      </c>
      <c r="B16" s="47"/>
      <c r="D16" s="16" t="s">
        <v>63</v>
      </c>
      <c r="F16" s="16" t="s">
        <v>63</v>
      </c>
      <c r="H16" s="16" t="s">
        <v>85</v>
      </c>
      <c r="J16" s="16" t="s">
        <v>86</v>
      </c>
      <c r="L16" s="17">
        <v>23</v>
      </c>
      <c r="N16" s="17">
        <v>23</v>
      </c>
      <c r="P16" s="10">
        <v>370000</v>
      </c>
      <c r="R16" s="10">
        <v>319873705882</v>
      </c>
      <c r="T16" s="10">
        <v>323573960937</v>
      </c>
      <c r="V16" s="10">
        <v>0</v>
      </c>
      <c r="X16" s="10">
        <v>0</v>
      </c>
      <c r="Z16" s="10">
        <v>0</v>
      </c>
      <c r="AB16" s="10">
        <v>0</v>
      </c>
      <c r="AD16" s="10">
        <v>370000</v>
      </c>
      <c r="AF16" s="10">
        <v>875000</v>
      </c>
      <c r="AH16" s="10">
        <v>319873705882</v>
      </c>
      <c r="AJ16" s="10">
        <v>323573960937</v>
      </c>
      <c r="AL16" s="17">
        <v>1.1299999999999999</v>
      </c>
    </row>
    <row r="17" spans="1:38" ht="21.75" customHeight="1">
      <c r="A17" s="47" t="s">
        <v>87</v>
      </c>
      <c r="B17" s="47"/>
      <c r="D17" s="16" t="s">
        <v>63</v>
      </c>
      <c r="F17" s="16" t="s">
        <v>63</v>
      </c>
      <c r="H17" s="16" t="s">
        <v>88</v>
      </c>
      <c r="J17" s="16" t="s">
        <v>89</v>
      </c>
      <c r="L17" s="17">
        <v>23</v>
      </c>
      <c r="N17" s="17">
        <v>23</v>
      </c>
      <c r="P17" s="10">
        <v>1470000</v>
      </c>
      <c r="R17" s="10">
        <v>1267376223400</v>
      </c>
      <c r="T17" s="10">
        <v>1244119142175</v>
      </c>
      <c r="V17" s="10">
        <v>0</v>
      </c>
      <c r="X17" s="10">
        <v>0</v>
      </c>
      <c r="Z17" s="10">
        <v>0</v>
      </c>
      <c r="AB17" s="10">
        <v>0</v>
      </c>
      <c r="AD17" s="10">
        <v>1470000</v>
      </c>
      <c r="AF17" s="10">
        <v>865700</v>
      </c>
      <c r="AH17" s="10">
        <v>1267376223400</v>
      </c>
      <c r="AJ17" s="10">
        <v>1271887035168</v>
      </c>
      <c r="AL17" s="17">
        <v>4.45</v>
      </c>
    </row>
    <row r="18" spans="1:38" ht="21.75" customHeight="1">
      <c r="A18" s="47" t="s">
        <v>90</v>
      </c>
      <c r="B18" s="47"/>
      <c r="D18" s="16" t="s">
        <v>63</v>
      </c>
      <c r="F18" s="16" t="s">
        <v>63</v>
      </c>
      <c r="H18" s="16" t="s">
        <v>91</v>
      </c>
      <c r="J18" s="16" t="s">
        <v>92</v>
      </c>
      <c r="L18" s="17">
        <v>23</v>
      </c>
      <c r="N18" s="17">
        <v>23</v>
      </c>
      <c r="P18" s="10">
        <v>761000</v>
      </c>
      <c r="R18" s="10">
        <v>720195180000</v>
      </c>
      <c r="T18" s="10">
        <v>680329697388</v>
      </c>
      <c r="V18" s="10">
        <v>0</v>
      </c>
      <c r="X18" s="10">
        <v>0</v>
      </c>
      <c r="Z18" s="10">
        <v>0</v>
      </c>
      <c r="AB18" s="10">
        <v>0</v>
      </c>
      <c r="AD18" s="10">
        <v>761000</v>
      </c>
      <c r="AF18" s="10">
        <v>899834</v>
      </c>
      <c r="AH18" s="10">
        <v>720195180000</v>
      </c>
      <c r="AJ18" s="10">
        <v>684401632549</v>
      </c>
      <c r="AL18" s="17">
        <v>2.39</v>
      </c>
    </row>
    <row r="19" spans="1:38" ht="21.75" customHeight="1">
      <c r="A19" s="47" t="s">
        <v>93</v>
      </c>
      <c r="B19" s="47"/>
      <c r="D19" s="16" t="s">
        <v>63</v>
      </c>
      <c r="F19" s="16" t="s">
        <v>63</v>
      </c>
      <c r="H19" s="16" t="s">
        <v>94</v>
      </c>
      <c r="J19" s="16" t="s">
        <v>95</v>
      </c>
      <c r="L19" s="17">
        <v>23</v>
      </c>
      <c r="N19" s="17">
        <v>23</v>
      </c>
      <c r="P19" s="10">
        <v>2302610</v>
      </c>
      <c r="R19" s="10">
        <v>1856148363657</v>
      </c>
      <c r="T19" s="10">
        <v>1817598705352</v>
      </c>
      <c r="V19" s="10">
        <v>0</v>
      </c>
      <c r="X19" s="10">
        <v>0</v>
      </c>
      <c r="Z19" s="10">
        <v>0</v>
      </c>
      <c r="AB19" s="10">
        <v>0</v>
      </c>
      <c r="AD19" s="10">
        <v>2302610</v>
      </c>
      <c r="AF19" s="10">
        <v>810145</v>
      </c>
      <c r="AH19" s="10">
        <v>1856148363657</v>
      </c>
      <c r="AJ19" s="10">
        <v>1864433641111</v>
      </c>
      <c r="AL19" s="17">
        <v>6.52</v>
      </c>
    </row>
    <row r="20" spans="1:38" ht="21.75" customHeight="1">
      <c r="A20" s="47" t="s">
        <v>96</v>
      </c>
      <c r="B20" s="47"/>
      <c r="D20" s="16" t="s">
        <v>63</v>
      </c>
      <c r="F20" s="16" t="s">
        <v>63</v>
      </c>
      <c r="H20" s="16" t="s">
        <v>97</v>
      </c>
      <c r="J20" s="16" t="s">
        <v>98</v>
      </c>
      <c r="L20" s="17">
        <v>23</v>
      </c>
      <c r="N20" s="17">
        <v>23</v>
      </c>
      <c r="P20" s="10">
        <v>600000</v>
      </c>
      <c r="R20" s="10">
        <v>477600000000</v>
      </c>
      <c r="T20" s="10">
        <v>477148409400</v>
      </c>
      <c r="V20" s="10">
        <v>0</v>
      </c>
      <c r="X20" s="10">
        <v>0</v>
      </c>
      <c r="Z20" s="10">
        <v>0</v>
      </c>
      <c r="AB20" s="10">
        <v>0</v>
      </c>
      <c r="AD20" s="10">
        <v>600000</v>
      </c>
      <c r="AF20" s="10">
        <v>795680</v>
      </c>
      <c r="AH20" s="10">
        <v>477600000000</v>
      </c>
      <c r="AJ20" s="10">
        <v>477148409400</v>
      </c>
      <c r="AL20" s="17">
        <v>1.67</v>
      </c>
    </row>
    <row r="21" spans="1:38" ht="21.75" customHeight="1">
      <c r="A21" s="47" t="s">
        <v>99</v>
      </c>
      <c r="B21" s="47"/>
      <c r="D21" s="16" t="s">
        <v>63</v>
      </c>
      <c r="F21" s="16" t="s">
        <v>63</v>
      </c>
      <c r="H21" s="16" t="s">
        <v>100</v>
      </c>
      <c r="J21" s="16" t="s">
        <v>101</v>
      </c>
      <c r="L21" s="17">
        <v>23</v>
      </c>
      <c r="N21" s="17">
        <v>23</v>
      </c>
      <c r="P21" s="10">
        <v>2155</v>
      </c>
      <c r="R21" s="10">
        <v>2049900650</v>
      </c>
      <c r="T21" s="10">
        <v>1860707274</v>
      </c>
      <c r="V21" s="10">
        <v>0</v>
      </c>
      <c r="X21" s="10">
        <v>0</v>
      </c>
      <c r="Z21" s="10">
        <v>0</v>
      </c>
      <c r="AB21" s="10">
        <v>0</v>
      </c>
      <c r="AD21" s="10">
        <v>2155</v>
      </c>
      <c r="AF21" s="10">
        <v>870188</v>
      </c>
      <c r="AH21" s="10">
        <v>2049900650</v>
      </c>
      <c r="AJ21" s="10">
        <v>1874235470</v>
      </c>
      <c r="AL21" s="17">
        <v>0.01</v>
      </c>
    </row>
    <row r="22" spans="1:38" ht="21.75" customHeight="1">
      <c r="A22" s="47" t="s">
        <v>102</v>
      </c>
      <c r="B22" s="47"/>
      <c r="D22" s="16" t="s">
        <v>63</v>
      </c>
      <c r="F22" s="16" t="s">
        <v>63</v>
      </c>
      <c r="H22" s="16" t="s">
        <v>103</v>
      </c>
      <c r="J22" s="16" t="s">
        <v>104</v>
      </c>
      <c r="L22" s="17">
        <v>23</v>
      </c>
      <c r="N22" s="17">
        <v>23</v>
      </c>
      <c r="P22" s="10">
        <v>995000</v>
      </c>
      <c r="R22" s="10">
        <v>788834599217</v>
      </c>
      <c r="T22" s="10">
        <v>783633667375</v>
      </c>
      <c r="V22" s="10">
        <v>0</v>
      </c>
      <c r="X22" s="10">
        <v>0</v>
      </c>
      <c r="Z22" s="10">
        <v>0</v>
      </c>
      <c r="AB22" s="10">
        <v>0</v>
      </c>
      <c r="AD22" s="10">
        <v>995000</v>
      </c>
      <c r="AF22" s="10">
        <v>788000</v>
      </c>
      <c r="AH22" s="10">
        <v>788834599217</v>
      </c>
      <c r="AJ22" s="10">
        <v>783633667375</v>
      </c>
      <c r="AL22" s="17">
        <v>2.74</v>
      </c>
    </row>
    <row r="23" spans="1:38" ht="21.75" customHeight="1">
      <c r="A23" s="47" t="s">
        <v>105</v>
      </c>
      <c r="B23" s="47"/>
      <c r="D23" s="16" t="s">
        <v>63</v>
      </c>
      <c r="F23" s="16" t="s">
        <v>63</v>
      </c>
      <c r="H23" s="16" t="s">
        <v>106</v>
      </c>
      <c r="J23" s="16" t="s">
        <v>107</v>
      </c>
      <c r="L23" s="17">
        <v>23</v>
      </c>
      <c r="N23" s="17">
        <v>23</v>
      </c>
      <c r="P23" s="10">
        <v>1260000</v>
      </c>
      <c r="R23" s="10">
        <v>1002446378062</v>
      </c>
      <c r="T23" s="10">
        <v>986937660686</v>
      </c>
      <c r="V23" s="10">
        <v>0</v>
      </c>
      <c r="X23" s="10">
        <v>0</v>
      </c>
      <c r="Z23" s="10">
        <v>0</v>
      </c>
      <c r="AB23" s="10">
        <v>0</v>
      </c>
      <c r="AD23" s="10">
        <v>1260000</v>
      </c>
      <c r="AF23" s="10">
        <v>783710</v>
      </c>
      <c r="AH23" s="10">
        <v>1002446378062</v>
      </c>
      <c r="AJ23" s="10">
        <v>986937660686</v>
      </c>
      <c r="AL23" s="17">
        <v>3.45</v>
      </c>
    </row>
    <row r="24" spans="1:38" ht="21.75" customHeight="1">
      <c r="A24" s="47" t="s">
        <v>108</v>
      </c>
      <c r="B24" s="47"/>
      <c r="D24" s="16" t="s">
        <v>63</v>
      </c>
      <c r="F24" s="16" t="s">
        <v>63</v>
      </c>
      <c r="H24" s="16" t="s">
        <v>109</v>
      </c>
      <c r="J24" s="16" t="s">
        <v>110</v>
      </c>
      <c r="L24" s="17">
        <v>23</v>
      </c>
      <c r="N24" s="17">
        <v>23</v>
      </c>
      <c r="P24" s="10">
        <v>620000</v>
      </c>
      <c r="R24" s="10">
        <v>491100000000</v>
      </c>
      <c r="T24" s="10">
        <v>501040810838</v>
      </c>
      <c r="V24" s="10">
        <v>0</v>
      </c>
      <c r="X24" s="10">
        <v>0</v>
      </c>
      <c r="Z24" s="10">
        <v>0</v>
      </c>
      <c r="AB24" s="10">
        <v>0</v>
      </c>
      <c r="AD24" s="10">
        <v>620000</v>
      </c>
      <c r="AF24" s="10">
        <v>771300</v>
      </c>
      <c r="AH24" s="10">
        <v>491100000000</v>
      </c>
      <c r="AJ24" s="10">
        <v>477945975487</v>
      </c>
      <c r="AL24" s="17">
        <v>1.67</v>
      </c>
    </row>
    <row r="25" spans="1:38" ht="21.75" customHeight="1">
      <c r="A25" s="47" t="s">
        <v>111</v>
      </c>
      <c r="B25" s="47"/>
      <c r="D25" s="16" t="s">
        <v>63</v>
      </c>
      <c r="F25" s="16" t="s">
        <v>63</v>
      </c>
      <c r="H25" s="16" t="s">
        <v>112</v>
      </c>
      <c r="J25" s="16" t="s">
        <v>113</v>
      </c>
      <c r="L25" s="17">
        <v>23</v>
      </c>
      <c r="N25" s="17">
        <v>23</v>
      </c>
      <c r="P25" s="10">
        <v>1230000</v>
      </c>
      <c r="R25" s="10">
        <v>1000597038937</v>
      </c>
      <c r="T25" s="10">
        <v>1016069271754</v>
      </c>
      <c r="V25" s="10">
        <v>0</v>
      </c>
      <c r="X25" s="10">
        <v>0</v>
      </c>
      <c r="Z25" s="10">
        <v>0</v>
      </c>
      <c r="AB25" s="10">
        <v>0</v>
      </c>
      <c r="AD25" s="10">
        <v>1230000</v>
      </c>
      <c r="AF25" s="10">
        <v>832616</v>
      </c>
      <c r="AH25" s="10">
        <v>1000597038937</v>
      </c>
      <c r="AJ25" s="10">
        <v>1023560816011</v>
      </c>
      <c r="AL25" s="17">
        <v>3.58</v>
      </c>
    </row>
    <row r="26" spans="1:38" ht="21.75" customHeight="1">
      <c r="A26" s="47" t="s">
        <v>114</v>
      </c>
      <c r="B26" s="47"/>
      <c r="D26" s="16" t="s">
        <v>63</v>
      </c>
      <c r="F26" s="16" t="s">
        <v>63</v>
      </c>
      <c r="H26" s="16" t="s">
        <v>115</v>
      </c>
      <c r="J26" s="16" t="s">
        <v>116</v>
      </c>
      <c r="L26" s="17">
        <v>23</v>
      </c>
      <c r="N26" s="17">
        <v>23</v>
      </c>
      <c r="P26" s="10">
        <v>1240000</v>
      </c>
      <c r="R26" s="10">
        <v>1000175646250</v>
      </c>
      <c r="T26" s="10">
        <v>997111925420</v>
      </c>
      <c r="V26" s="10">
        <v>0</v>
      </c>
      <c r="X26" s="10">
        <v>0</v>
      </c>
      <c r="Z26" s="10">
        <v>0</v>
      </c>
      <c r="AB26" s="10">
        <v>0</v>
      </c>
      <c r="AD26" s="10">
        <v>1240000</v>
      </c>
      <c r="AF26" s="10">
        <v>802600</v>
      </c>
      <c r="AH26" s="10">
        <v>1000175646250</v>
      </c>
      <c r="AJ26" s="10">
        <v>994682846950</v>
      </c>
      <c r="AL26" s="17">
        <v>3.48</v>
      </c>
    </row>
    <row r="27" spans="1:38" ht="21.75" customHeight="1">
      <c r="A27" s="47" t="s">
        <v>117</v>
      </c>
      <c r="B27" s="47"/>
      <c r="D27" s="16" t="s">
        <v>63</v>
      </c>
      <c r="F27" s="16" t="s">
        <v>63</v>
      </c>
      <c r="H27" s="16" t="s">
        <v>118</v>
      </c>
      <c r="J27" s="16" t="s">
        <v>119</v>
      </c>
      <c r="L27" s="17">
        <v>23</v>
      </c>
      <c r="N27" s="17">
        <v>23</v>
      </c>
      <c r="P27" s="10">
        <v>620000</v>
      </c>
      <c r="R27" s="10">
        <v>498583717500</v>
      </c>
      <c r="T27" s="10">
        <v>488449261218</v>
      </c>
      <c r="V27" s="10">
        <v>0</v>
      </c>
      <c r="X27" s="10">
        <v>0</v>
      </c>
      <c r="Z27" s="10">
        <v>0</v>
      </c>
      <c r="AB27" s="10">
        <v>0</v>
      </c>
      <c r="AD27" s="10">
        <v>620000</v>
      </c>
      <c r="AF27" s="10">
        <v>800620</v>
      </c>
      <c r="AH27" s="10">
        <v>498583717500</v>
      </c>
      <c r="AJ27" s="10">
        <v>496114490982</v>
      </c>
      <c r="AL27" s="17">
        <v>1.73</v>
      </c>
    </row>
    <row r="28" spans="1:38" ht="21.75" customHeight="1">
      <c r="A28" s="41" t="s">
        <v>120</v>
      </c>
      <c r="B28" s="41"/>
      <c r="D28" s="8" t="s">
        <v>121</v>
      </c>
      <c r="F28" s="8" t="s">
        <v>121</v>
      </c>
      <c r="H28" s="8" t="s">
        <v>122</v>
      </c>
      <c r="J28" s="8" t="s">
        <v>123</v>
      </c>
      <c r="L28" s="12">
        <v>20.5</v>
      </c>
      <c r="N28" s="12">
        <v>20.5</v>
      </c>
      <c r="P28" s="11">
        <v>2000000</v>
      </c>
      <c r="R28" s="11">
        <v>2000000000000</v>
      </c>
      <c r="T28" s="11">
        <v>2000000000000</v>
      </c>
      <c r="V28" s="11">
        <v>0</v>
      </c>
      <c r="X28" s="11">
        <v>0</v>
      </c>
      <c r="Z28" s="11">
        <v>0</v>
      </c>
      <c r="AB28" s="11">
        <v>0</v>
      </c>
      <c r="AD28" s="11">
        <v>2000000</v>
      </c>
      <c r="AF28" s="11">
        <v>1000000</v>
      </c>
      <c r="AH28" s="11">
        <v>2000000000000</v>
      </c>
      <c r="AJ28" s="11">
        <v>2000000000000</v>
      </c>
      <c r="AL28" s="12">
        <v>6.99</v>
      </c>
    </row>
    <row r="29" spans="1:38" ht="21.75" customHeight="1">
      <c r="A29" s="37" t="s">
        <v>21</v>
      </c>
      <c r="B29" s="37"/>
      <c r="D29" s="14"/>
      <c r="F29" s="14"/>
      <c r="H29" s="14"/>
      <c r="J29" s="14"/>
      <c r="L29" s="14"/>
      <c r="N29" s="14"/>
      <c r="P29" s="14">
        <f>SUM(P9:P28)</f>
        <v>16914794</v>
      </c>
      <c r="R29" s="14">
        <f>SUM(R9:R28)</f>
        <v>16061183797259</v>
      </c>
      <c r="T29" s="14">
        <f>SUM(T9:T28)</f>
        <v>16025980318631</v>
      </c>
      <c r="V29" s="14">
        <v>0</v>
      </c>
      <c r="X29" s="14">
        <v>0</v>
      </c>
      <c r="Z29" s="14">
        <f>SUM(Z9:Z28)</f>
        <v>900000</v>
      </c>
      <c r="AB29" s="14">
        <f>SUM(AB9:AB28)</f>
        <v>899551125000</v>
      </c>
      <c r="AD29" s="14">
        <f>SUM(AD9:AD28)</f>
        <v>16014794</v>
      </c>
      <c r="AF29" s="14"/>
      <c r="AH29" s="14">
        <f>SUM(AH9:AH28)</f>
        <v>15180487895985</v>
      </c>
      <c r="AJ29" s="14">
        <f>SUM(AJ9:AJ28)</f>
        <v>15254865185047</v>
      </c>
      <c r="AL29" s="15">
        <f>SUM(AL9:AL28)</f>
        <v>53.33</v>
      </c>
    </row>
    <row r="30" spans="1:38">
      <c r="R30" s="22">
        <v>16061183797259</v>
      </c>
      <c r="T30">
        <v>16025980318631</v>
      </c>
      <c r="AH30" s="22">
        <v>15180487895985</v>
      </c>
      <c r="AJ30" s="23">
        <f>AJ29-AK27</f>
        <v>15254865185047</v>
      </c>
    </row>
    <row r="31" spans="1:38">
      <c r="R31" s="22">
        <f>R29-R30</f>
        <v>0</v>
      </c>
      <c r="T31" s="22">
        <f>T29-T30</f>
        <v>0</v>
      </c>
      <c r="AH31" s="22">
        <f>AH29-AH30</f>
        <v>0</v>
      </c>
      <c r="AJ31" s="22">
        <f>AJ29-AJ30</f>
        <v>0</v>
      </c>
    </row>
  </sheetData>
  <mergeCells count="32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8:B28"/>
    <mergeCell ref="A29:B29"/>
    <mergeCell ref="A21:B21"/>
    <mergeCell ref="A22:B22"/>
    <mergeCell ref="A23:B23"/>
    <mergeCell ref="A24:B24"/>
    <mergeCell ref="A25:B2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Q14"/>
  <sheetViews>
    <sheetView rightToLeft="1" workbookViewId="0">
      <selection activeCell="K22" sqref="K22:K23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7" max="17" width="13.42578125" bestFit="1" customWidth="1"/>
  </cols>
  <sheetData>
    <row r="1" spans="1:17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7" ht="21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7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7" ht="14.45" customHeight="1">
      <c r="A4" s="45" t="s">
        <v>124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7" ht="14.45" customHeight="1">
      <c r="A5" s="45" t="s">
        <v>125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7" ht="14.45" customHeight="1"/>
    <row r="7" spans="1:17" ht="14.45" customHeight="1">
      <c r="C7" s="38" t="s">
        <v>9</v>
      </c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7" ht="14.45" customHeight="1">
      <c r="A8" s="2" t="s">
        <v>126</v>
      </c>
      <c r="C8" s="4" t="s">
        <v>13</v>
      </c>
      <c r="D8" s="3"/>
      <c r="E8" s="4" t="s">
        <v>127</v>
      </c>
      <c r="F8" s="3"/>
      <c r="G8" s="4" t="s">
        <v>128</v>
      </c>
      <c r="H8" s="3"/>
      <c r="I8" s="4" t="s">
        <v>129</v>
      </c>
      <c r="J8" s="3"/>
      <c r="K8" s="4" t="s">
        <v>130</v>
      </c>
      <c r="L8" s="3"/>
      <c r="M8" s="4" t="s">
        <v>131</v>
      </c>
    </row>
    <row r="9" spans="1:17" ht="21.75" customHeight="1">
      <c r="A9" s="5" t="s">
        <v>90</v>
      </c>
      <c r="C9" s="6">
        <v>761000</v>
      </c>
      <c r="E9" s="6">
        <v>862990</v>
      </c>
      <c r="G9" s="6">
        <v>899834.4</v>
      </c>
      <c r="I9" s="7" t="s">
        <v>132</v>
      </c>
      <c r="K9" s="6">
        <v>684401632549</v>
      </c>
      <c r="M9" s="5" t="s">
        <v>243</v>
      </c>
      <c r="Q9" s="22"/>
    </row>
    <row r="10" spans="1:17" ht="21.75" customHeight="1">
      <c r="A10" s="16" t="s">
        <v>93</v>
      </c>
      <c r="C10" s="10">
        <v>2302610</v>
      </c>
      <c r="E10" s="10">
        <v>836970</v>
      </c>
      <c r="G10" s="10">
        <v>810145</v>
      </c>
      <c r="I10" s="17" t="s">
        <v>133</v>
      </c>
      <c r="K10" s="10">
        <v>1864433641111</v>
      </c>
      <c r="M10" s="16" t="s">
        <v>244</v>
      </c>
      <c r="Q10" s="22"/>
    </row>
    <row r="11" spans="1:17" ht="21.75" customHeight="1">
      <c r="A11" s="16" t="s">
        <v>99</v>
      </c>
      <c r="C11" s="10">
        <v>2155</v>
      </c>
      <c r="E11" s="10">
        <v>845300</v>
      </c>
      <c r="G11" s="10">
        <v>870188</v>
      </c>
      <c r="I11" s="17" t="s">
        <v>134</v>
      </c>
      <c r="K11" s="10">
        <v>1874235470</v>
      </c>
      <c r="M11" s="16" t="s">
        <v>243</v>
      </c>
    </row>
    <row r="12" spans="1:17" ht="21.75" customHeight="1">
      <c r="A12" s="16" t="s">
        <v>111</v>
      </c>
      <c r="C12" s="10">
        <v>1230000</v>
      </c>
      <c r="E12" s="10">
        <v>794200</v>
      </c>
      <c r="G12" s="10">
        <v>832616</v>
      </c>
      <c r="I12" s="17" t="s">
        <v>135</v>
      </c>
      <c r="K12" s="10">
        <v>1023560816011</v>
      </c>
      <c r="M12" s="16" t="s">
        <v>243</v>
      </c>
    </row>
    <row r="13" spans="1:17" ht="21.75" customHeight="1">
      <c r="A13" s="8" t="s">
        <v>62</v>
      </c>
      <c r="C13" s="11">
        <v>609147</v>
      </c>
      <c r="E13" s="11">
        <v>3443530.8218999999</v>
      </c>
      <c r="G13" s="11">
        <v>3415025</v>
      </c>
      <c r="I13" s="12" t="s">
        <v>136</v>
      </c>
      <c r="K13" s="11">
        <v>2078744050805</v>
      </c>
      <c r="M13" s="8" t="s">
        <v>243</v>
      </c>
    </row>
    <row r="14" spans="1:17" ht="21.75" customHeight="1">
      <c r="A14" s="13" t="s">
        <v>21</v>
      </c>
      <c r="C14" s="14">
        <f>SUM(C9:C13)</f>
        <v>4904912</v>
      </c>
      <c r="E14" s="14"/>
      <c r="G14" s="14"/>
      <c r="I14" s="14"/>
      <c r="K14" s="14">
        <f>SUM(K9:K13)</f>
        <v>5653014375946</v>
      </c>
      <c r="M14" s="14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O31"/>
  <sheetViews>
    <sheetView rightToLeft="1" topLeftCell="A7" workbookViewId="0">
      <selection activeCell="L28" sqref="L28"/>
    </sheetView>
  </sheetViews>
  <sheetFormatPr defaultRowHeight="12.75"/>
  <cols>
    <col min="1" max="1" width="6.42578125" customWidth="1"/>
    <col min="2" max="2" width="35" customWidth="1"/>
    <col min="3" max="3" width="1.28515625" customWidth="1"/>
    <col min="4" max="4" width="17.85546875" bestFit="1" customWidth="1"/>
    <col min="5" max="5" width="1.28515625" customWidth="1"/>
    <col min="6" max="6" width="17.7109375" bestFit="1" customWidth="1"/>
    <col min="7" max="7" width="1.28515625" customWidth="1"/>
    <col min="8" max="8" width="17.85546875" bestFit="1" customWidth="1"/>
    <col min="9" max="9" width="1.28515625" customWidth="1"/>
    <col min="10" max="10" width="18.7109375" bestFit="1" customWidth="1"/>
    <col min="11" max="11" width="1.28515625" customWidth="1"/>
    <col min="12" max="12" width="19.42578125" style="32" customWidth="1"/>
    <col min="13" max="13" width="0.28515625" customWidth="1"/>
    <col min="14" max="14" width="12.42578125" bestFit="1" customWidth="1"/>
  </cols>
  <sheetData>
    <row r="1" spans="1:15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5" ht="21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5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5" ht="14.45" customHeight="1"/>
    <row r="5" spans="1:15" ht="14.45" customHeight="1">
      <c r="A5" s="1" t="s">
        <v>137</v>
      </c>
      <c r="B5" s="45" t="s">
        <v>138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5" ht="14.45" customHeight="1">
      <c r="D6" s="2" t="s">
        <v>7</v>
      </c>
      <c r="F6" s="49" t="s">
        <v>8</v>
      </c>
      <c r="G6" s="49"/>
      <c r="H6" s="49"/>
      <c r="J6" s="2" t="s">
        <v>9</v>
      </c>
    </row>
    <row r="7" spans="1:15" ht="14.45" customHeight="1">
      <c r="D7" s="3"/>
      <c r="F7" s="3"/>
      <c r="G7" s="3"/>
      <c r="H7" s="3"/>
      <c r="J7" s="3"/>
    </row>
    <row r="8" spans="1:15" ht="14.45" customHeight="1">
      <c r="A8" s="49" t="s">
        <v>139</v>
      </c>
      <c r="B8" s="49"/>
      <c r="D8" s="2" t="s">
        <v>140</v>
      </c>
      <c r="F8" s="2" t="s">
        <v>141</v>
      </c>
      <c r="H8" s="2" t="s">
        <v>142</v>
      </c>
      <c r="J8" s="2" t="s">
        <v>140</v>
      </c>
      <c r="L8" s="33" t="s">
        <v>18</v>
      </c>
    </row>
    <row r="9" spans="1:15" ht="21.75" customHeight="1">
      <c r="A9" s="28"/>
      <c r="B9" s="28" t="s">
        <v>258</v>
      </c>
      <c r="D9" s="6">
        <v>7611356</v>
      </c>
      <c r="F9" s="6">
        <v>30236</v>
      </c>
      <c r="H9" s="6">
        <v>0</v>
      </c>
      <c r="J9" s="6">
        <v>7641592</v>
      </c>
      <c r="L9" s="29">
        <f>J9/$O$9</f>
        <v>2.6722496625303272E-7</v>
      </c>
      <c r="N9" s="34">
        <f>J9/$O$9</f>
        <v>2.6722496625303272E-7</v>
      </c>
      <c r="O9" s="22">
        <v>28596100533377</v>
      </c>
    </row>
    <row r="10" spans="1:15" ht="21.75" customHeight="1">
      <c r="A10" s="27"/>
      <c r="B10" s="27" t="s">
        <v>273</v>
      </c>
      <c r="D10" s="10">
        <v>1700935</v>
      </c>
      <c r="F10" s="10">
        <v>6729</v>
      </c>
      <c r="H10" s="10">
        <v>0</v>
      </c>
      <c r="J10" s="10">
        <v>1707664</v>
      </c>
      <c r="L10" s="30">
        <f t="shared" ref="L10:L26" si="0">J10/$O$9</f>
        <v>5.9716673537597779E-8</v>
      </c>
      <c r="N10" s="34">
        <f t="shared" ref="N10:N26" si="1">J10/$O$9</f>
        <v>5.9716673537597779E-8</v>
      </c>
    </row>
    <row r="11" spans="1:15" ht="21.75" customHeight="1">
      <c r="A11" s="27"/>
      <c r="B11" s="27" t="s">
        <v>274</v>
      </c>
      <c r="D11" s="10">
        <v>1582706211</v>
      </c>
      <c r="F11" s="10">
        <v>557373192763</v>
      </c>
      <c r="H11" s="10">
        <v>536502160000</v>
      </c>
      <c r="J11" s="10">
        <v>22453738974</v>
      </c>
      <c r="L11" s="30">
        <f t="shared" si="0"/>
        <v>7.8520282679074669E-4</v>
      </c>
      <c r="N11" s="34">
        <f t="shared" si="1"/>
        <v>7.8520282679074669E-4</v>
      </c>
    </row>
    <row r="12" spans="1:15" ht="21.75" customHeight="1">
      <c r="A12" s="27"/>
      <c r="B12" s="27" t="s">
        <v>275</v>
      </c>
      <c r="D12" s="10">
        <v>47787391</v>
      </c>
      <c r="F12" s="10">
        <v>106898787475</v>
      </c>
      <c r="H12" s="10">
        <v>104601532000</v>
      </c>
      <c r="J12" s="10">
        <v>2345042866</v>
      </c>
      <c r="L12" s="30">
        <f t="shared" si="0"/>
        <v>8.2005686868490902E-5</v>
      </c>
      <c r="N12" s="34">
        <f t="shared" si="1"/>
        <v>8.2005686868490902E-5</v>
      </c>
    </row>
    <row r="13" spans="1:15" ht="21.75" customHeight="1">
      <c r="A13" s="27"/>
      <c r="B13" s="27" t="s">
        <v>276</v>
      </c>
      <c r="D13" s="10">
        <v>23142196</v>
      </c>
      <c r="F13" s="10">
        <v>15213</v>
      </c>
      <c r="H13" s="10">
        <v>0</v>
      </c>
      <c r="J13" s="10">
        <v>23157409</v>
      </c>
      <c r="L13" s="30">
        <f t="shared" si="0"/>
        <v>8.0981002892233398E-7</v>
      </c>
      <c r="N13" s="34">
        <f t="shared" si="1"/>
        <v>8.0981002892233398E-7</v>
      </c>
    </row>
    <row r="14" spans="1:15" ht="21.75" customHeight="1">
      <c r="A14" s="27"/>
      <c r="B14" s="27" t="s">
        <v>277</v>
      </c>
      <c r="D14" s="10">
        <v>39835715</v>
      </c>
      <c r="F14" s="10">
        <v>157606</v>
      </c>
      <c r="H14" s="10">
        <v>0</v>
      </c>
      <c r="J14" s="10">
        <v>39993321</v>
      </c>
      <c r="L14" s="30">
        <f t="shared" si="0"/>
        <v>1.3985585535804195E-6</v>
      </c>
      <c r="N14" s="34">
        <f t="shared" si="1"/>
        <v>1.3985585535804195E-6</v>
      </c>
    </row>
    <row r="15" spans="1:15" ht="21.75" customHeight="1">
      <c r="A15" s="27"/>
      <c r="B15" s="27" t="s">
        <v>278</v>
      </c>
      <c r="D15" s="10">
        <v>138306596</v>
      </c>
      <c r="F15" s="10">
        <v>547198</v>
      </c>
      <c r="H15" s="10">
        <v>0</v>
      </c>
      <c r="J15" s="10">
        <v>138853794</v>
      </c>
      <c r="L15" s="30">
        <f t="shared" si="0"/>
        <v>4.855689811201064E-6</v>
      </c>
      <c r="N15" s="34">
        <f t="shared" si="1"/>
        <v>4.855689811201064E-6</v>
      </c>
    </row>
    <row r="16" spans="1:15" ht="21.75" customHeight="1">
      <c r="A16" s="27"/>
      <c r="B16" s="27" t="s">
        <v>279</v>
      </c>
      <c r="D16" s="10">
        <v>1088208606</v>
      </c>
      <c r="F16" s="10">
        <v>945736760079</v>
      </c>
      <c r="H16" s="10">
        <v>946503337164</v>
      </c>
      <c r="J16" s="10">
        <v>321631521</v>
      </c>
      <c r="L16" s="30">
        <f t="shared" si="0"/>
        <v>1.1247390902986784E-5</v>
      </c>
      <c r="N16" s="34">
        <f t="shared" si="1"/>
        <v>1.1247390902986784E-5</v>
      </c>
    </row>
    <row r="17" spans="1:14" ht="21.75" customHeight="1">
      <c r="A17" s="27"/>
      <c r="B17" s="27" t="s">
        <v>280</v>
      </c>
      <c r="D17" s="10">
        <v>2490718641</v>
      </c>
      <c r="F17" s="10">
        <v>855786480008</v>
      </c>
      <c r="H17" s="10">
        <v>856129644407</v>
      </c>
      <c r="J17" s="10">
        <v>2147554242</v>
      </c>
      <c r="L17" s="30">
        <f t="shared" si="0"/>
        <v>7.5099548607804144E-5</v>
      </c>
      <c r="N17" s="34">
        <f t="shared" si="1"/>
        <v>7.5099548607804144E-5</v>
      </c>
    </row>
    <row r="18" spans="1:14" ht="21.75" customHeight="1">
      <c r="A18" s="27"/>
      <c r="B18" s="27" t="s">
        <v>289</v>
      </c>
      <c r="D18" s="10">
        <v>640533</v>
      </c>
      <c r="F18" s="10">
        <v>0</v>
      </c>
      <c r="H18" s="10">
        <v>0</v>
      </c>
      <c r="J18" s="10">
        <v>640533</v>
      </c>
      <c r="L18" s="30">
        <f t="shared" si="0"/>
        <v>2.239931277526382E-8</v>
      </c>
      <c r="N18" s="34">
        <f t="shared" si="1"/>
        <v>2.239931277526382E-8</v>
      </c>
    </row>
    <row r="19" spans="1:14" ht="21.75" customHeight="1">
      <c r="A19" s="27"/>
      <c r="B19" s="27" t="s">
        <v>281</v>
      </c>
      <c r="D19" s="10">
        <v>312002728</v>
      </c>
      <c r="F19" s="10">
        <v>2606297191493</v>
      </c>
      <c r="H19" s="10">
        <v>2606583500000</v>
      </c>
      <c r="J19" s="10">
        <v>25694221</v>
      </c>
      <c r="L19" s="30">
        <f t="shared" si="0"/>
        <v>8.9852184461339531E-7</v>
      </c>
      <c r="N19" s="34">
        <f t="shared" si="1"/>
        <v>8.9852184461339531E-7</v>
      </c>
    </row>
    <row r="20" spans="1:14" ht="21.75" customHeight="1">
      <c r="A20" s="27"/>
      <c r="B20" s="27" t="s">
        <v>282</v>
      </c>
      <c r="D20" s="10">
        <v>3766000000000</v>
      </c>
      <c r="F20" s="10">
        <v>0</v>
      </c>
      <c r="H20" s="10">
        <v>200000000000</v>
      </c>
      <c r="J20" s="10">
        <v>3566000000000</v>
      </c>
      <c r="L20" s="30">
        <f t="shared" si="0"/>
        <v>0.1247023172211124</v>
      </c>
      <c r="N20" s="34">
        <f t="shared" si="1"/>
        <v>0.1247023172211124</v>
      </c>
    </row>
    <row r="21" spans="1:14" ht="21.75" customHeight="1">
      <c r="A21" s="27"/>
      <c r="B21" s="27" t="s">
        <v>283</v>
      </c>
      <c r="D21" s="10">
        <v>1924900000000</v>
      </c>
      <c r="F21" s="10">
        <v>0</v>
      </c>
      <c r="H21" s="10">
        <v>58000000000</v>
      </c>
      <c r="J21" s="10">
        <v>1866900000000</v>
      </c>
      <c r="L21" s="30">
        <f t="shared" si="0"/>
        <v>6.5285125075741648E-2</v>
      </c>
      <c r="N21" s="34">
        <f t="shared" si="1"/>
        <v>6.5285125075741648E-2</v>
      </c>
    </row>
    <row r="22" spans="1:14" ht="21.75" customHeight="1">
      <c r="A22" s="27"/>
      <c r="B22" s="27" t="s">
        <v>284</v>
      </c>
      <c r="D22" s="10">
        <v>1988140000000</v>
      </c>
      <c r="F22" s="10">
        <v>946500000000</v>
      </c>
      <c r="H22" s="10">
        <v>0</v>
      </c>
      <c r="J22" s="10">
        <v>2934640000000</v>
      </c>
      <c r="L22" s="30">
        <f t="shared" si="0"/>
        <v>0.10262378244805533</v>
      </c>
      <c r="N22" s="34">
        <f t="shared" si="1"/>
        <v>0.10262378244805533</v>
      </c>
    </row>
    <row r="23" spans="1:14" ht="21.75" customHeight="1">
      <c r="A23" s="27"/>
      <c r="B23" s="27" t="s">
        <v>285</v>
      </c>
      <c r="D23" s="10">
        <v>0</v>
      </c>
      <c r="F23" s="10">
        <v>107400000000</v>
      </c>
      <c r="H23" s="10">
        <v>0</v>
      </c>
      <c r="J23" s="10">
        <v>107400000000</v>
      </c>
      <c r="L23" s="30">
        <f t="shared" si="0"/>
        <v>3.7557568338607602E-3</v>
      </c>
      <c r="N23" s="34">
        <f t="shared" si="1"/>
        <v>3.7557568338607602E-3</v>
      </c>
    </row>
    <row r="24" spans="1:14" ht="21.75" customHeight="1">
      <c r="A24" s="27"/>
      <c r="B24" s="27" t="s">
        <v>286</v>
      </c>
      <c r="D24" s="10">
        <v>397630000000</v>
      </c>
      <c r="F24" s="10">
        <v>2556989000000</v>
      </c>
      <c r="H24" s="10">
        <v>39000000000</v>
      </c>
      <c r="J24" s="10">
        <v>2915619000000</v>
      </c>
      <c r="L24" s="30">
        <f t="shared" si="0"/>
        <v>0.10195862182666923</v>
      </c>
      <c r="N24" s="34">
        <f t="shared" si="1"/>
        <v>0.10195862182666923</v>
      </c>
    </row>
    <row r="25" spans="1:14" ht="21.75" customHeight="1">
      <c r="A25" s="27"/>
      <c r="B25" s="27" t="s">
        <v>287</v>
      </c>
      <c r="D25" s="10">
        <v>10000000</v>
      </c>
      <c r="F25" s="10">
        <v>0</v>
      </c>
      <c r="H25" s="10">
        <v>0</v>
      </c>
      <c r="J25" s="10">
        <v>10000000</v>
      </c>
      <c r="L25" s="30">
        <f t="shared" si="0"/>
        <v>3.4969802922353449E-7</v>
      </c>
      <c r="N25" s="34">
        <f t="shared" si="1"/>
        <v>3.4969802922353449E-7</v>
      </c>
    </row>
    <row r="26" spans="1:14" ht="21.75" customHeight="1">
      <c r="A26" s="27"/>
      <c r="B26" s="27" t="s">
        <v>288</v>
      </c>
      <c r="D26" s="10">
        <v>50000000</v>
      </c>
      <c r="F26" s="10">
        <v>0</v>
      </c>
      <c r="H26" s="10">
        <v>0</v>
      </c>
      <c r="J26" s="10">
        <v>50000000</v>
      </c>
      <c r="L26" s="30">
        <f t="shared" si="0"/>
        <v>1.7484901461176725E-6</v>
      </c>
      <c r="N26" s="34">
        <f t="shared" si="1"/>
        <v>1.7484901461176725E-6</v>
      </c>
    </row>
    <row r="27" spans="1:14" ht="21.75" customHeight="1" thickBot="1">
      <c r="A27" s="37" t="s">
        <v>21</v>
      </c>
      <c r="B27" s="37"/>
      <c r="D27" s="14">
        <f>SUM(D9:D26)</f>
        <v>8082462660908</v>
      </c>
      <c r="E27" s="14">
        <f t="shared" ref="E27:L27" si="2">SUM(E9:E26)</f>
        <v>0</v>
      </c>
      <c r="F27" s="14">
        <f>SUM(F9:F26)</f>
        <v>8682982168800</v>
      </c>
      <c r="G27" s="14">
        <f t="shared" si="2"/>
        <v>0</v>
      </c>
      <c r="H27" s="14">
        <f>SUM(H9:H26)</f>
        <v>5347320173571</v>
      </c>
      <c r="I27" s="14">
        <f t="shared" si="2"/>
        <v>0</v>
      </c>
      <c r="J27" s="14">
        <f>SUM(J9:J26)</f>
        <v>11418124656137</v>
      </c>
      <c r="K27" s="14">
        <f t="shared" si="2"/>
        <v>0</v>
      </c>
      <c r="L27" s="31">
        <f>SUM(L9:L26)</f>
        <v>0.39928956896797563</v>
      </c>
    </row>
    <row r="28" spans="1:14" ht="13.5" thickTop="1">
      <c r="D28">
        <v>8082462660908</v>
      </c>
      <c r="F28">
        <v>8682982168800</v>
      </c>
      <c r="H28">
        <v>5347320173571</v>
      </c>
      <c r="J28">
        <v>11418124656137</v>
      </c>
      <c r="L28" s="32">
        <v>0</v>
      </c>
    </row>
    <row r="29" spans="1:14">
      <c r="D29" s="22">
        <f>D27-D28</f>
        <v>0</v>
      </c>
      <c r="E29" s="22">
        <f t="shared" ref="E29:L29" si="3">E27-E28</f>
        <v>0</v>
      </c>
      <c r="F29" s="22">
        <f t="shared" si="3"/>
        <v>0</v>
      </c>
      <c r="G29" s="22">
        <f t="shared" si="3"/>
        <v>0</v>
      </c>
      <c r="H29" s="22">
        <f t="shared" si="3"/>
        <v>0</v>
      </c>
      <c r="I29" s="22">
        <f t="shared" si="3"/>
        <v>0</v>
      </c>
      <c r="J29" s="22">
        <f t="shared" si="3"/>
        <v>0</v>
      </c>
      <c r="K29" s="22">
        <f t="shared" si="3"/>
        <v>0</v>
      </c>
      <c r="L29" s="22">
        <f t="shared" si="3"/>
        <v>0.39928956896797563</v>
      </c>
    </row>
    <row r="30" spans="1:14">
      <c r="D30" s="22">
        <v>8082462660908</v>
      </c>
      <c r="F30" s="22">
        <v>8682982168800</v>
      </c>
      <c r="H30" s="22">
        <v>5347320173571</v>
      </c>
      <c r="J30" s="22">
        <v>11418124656137</v>
      </c>
      <c r="L30" s="32">
        <v>0.39929999999999999</v>
      </c>
    </row>
    <row r="31" spans="1:14">
      <c r="D31" s="22">
        <f t="shared" ref="D31:I31" si="4">D27-D30</f>
        <v>0</v>
      </c>
      <c r="E31" s="22">
        <f t="shared" si="4"/>
        <v>0</v>
      </c>
      <c r="F31" s="22">
        <f t="shared" si="4"/>
        <v>0</v>
      </c>
      <c r="G31" s="22">
        <f t="shared" si="4"/>
        <v>0</v>
      </c>
      <c r="H31" s="22">
        <f t="shared" si="4"/>
        <v>0</v>
      </c>
      <c r="I31" s="22">
        <f t="shared" si="4"/>
        <v>0</v>
      </c>
      <c r="J31" s="22">
        <f>J27-J30</f>
        <v>0</v>
      </c>
      <c r="L31" s="32">
        <f>L27-L30</f>
        <v>-1.0431032024360576E-5</v>
      </c>
    </row>
  </sheetData>
  <mergeCells count="7">
    <mergeCell ref="A27:B27"/>
    <mergeCell ref="A8:B8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J19"/>
  <sheetViews>
    <sheetView rightToLeft="1" workbookViewId="0">
      <selection activeCell="B20" sqref="B20:B21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1.75" customHeight="1">
      <c r="A2" s="35" t="s">
        <v>143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4.45" customHeight="1"/>
    <row r="5" spans="1:10" ht="29.1" customHeight="1">
      <c r="A5" s="1" t="s">
        <v>144</v>
      </c>
      <c r="B5" s="45" t="s">
        <v>145</v>
      </c>
      <c r="C5" s="45"/>
      <c r="D5" s="45"/>
      <c r="E5" s="45"/>
      <c r="F5" s="45"/>
      <c r="G5" s="45"/>
      <c r="H5" s="45"/>
      <c r="I5" s="45"/>
      <c r="J5" s="45"/>
    </row>
    <row r="6" spans="1:10" ht="14.45" customHeight="1"/>
    <row r="7" spans="1:10" ht="21">
      <c r="A7" s="38" t="s">
        <v>146</v>
      </c>
      <c r="B7" s="38"/>
      <c r="D7" s="2" t="s">
        <v>147</v>
      </c>
      <c r="F7" s="2" t="s">
        <v>140</v>
      </c>
      <c r="H7" s="2" t="s">
        <v>148</v>
      </c>
      <c r="J7" s="2" t="s">
        <v>149</v>
      </c>
    </row>
    <row r="8" spans="1:10" ht="18.75">
      <c r="A8" s="39" t="s">
        <v>150</v>
      </c>
      <c r="B8" s="39"/>
      <c r="D8" s="5" t="s">
        <v>151</v>
      </c>
      <c r="F8" s="6">
        <v>0</v>
      </c>
      <c r="H8" s="7">
        <f>F8/$F$13*100</f>
        <v>0</v>
      </c>
      <c r="J8" s="7">
        <v>0</v>
      </c>
    </row>
    <row r="9" spans="1:10" ht="18.75">
      <c r="A9" s="47" t="s">
        <v>152</v>
      </c>
      <c r="B9" s="47"/>
      <c r="D9" s="16" t="s">
        <v>153</v>
      </c>
      <c r="F9" s="10">
        <f>'درآمد سرمایه گذاری در صندوق'!J21</f>
        <v>-27565654611</v>
      </c>
      <c r="H9" s="17">
        <f t="shared" ref="H9:H12" si="0">F9/$F$13*100</f>
        <v>-3.9612420692830677</v>
      </c>
      <c r="J9" s="17">
        <v>-0.1</v>
      </c>
    </row>
    <row r="10" spans="1:10" ht="21.75" customHeight="1">
      <c r="A10" s="47" t="s">
        <v>154</v>
      </c>
      <c r="B10" s="47"/>
      <c r="D10" s="16" t="s">
        <v>155</v>
      </c>
      <c r="F10" s="10">
        <f>'درآمد سرمایه گذاری در اوراق به'!J29</f>
        <v>463927700692</v>
      </c>
      <c r="H10" s="17">
        <f t="shared" si="0"/>
        <v>66.667378338026936</v>
      </c>
      <c r="J10" s="17">
        <v>1.59</v>
      </c>
    </row>
    <row r="11" spans="1:10" ht="21.75" customHeight="1">
      <c r="A11" s="47" t="s">
        <v>156</v>
      </c>
      <c r="B11" s="47"/>
      <c r="D11" s="16" t="s">
        <v>157</v>
      </c>
      <c r="F11" s="10">
        <f>'درآمد سپرده بانکی'!H23</f>
        <v>258365677584</v>
      </c>
      <c r="H11" s="17">
        <f t="shared" si="0"/>
        <v>37.127686817064074</v>
      </c>
      <c r="J11" s="17">
        <v>0.9</v>
      </c>
    </row>
    <row r="12" spans="1:10" ht="21.75" customHeight="1">
      <c r="A12" s="41" t="s">
        <v>158</v>
      </c>
      <c r="B12" s="41"/>
      <c r="D12" s="8" t="s">
        <v>159</v>
      </c>
      <c r="F12" s="11">
        <f>'سایر درآمدها'!F11</f>
        <v>1156398761</v>
      </c>
      <c r="H12" s="12">
        <f t="shared" si="0"/>
        <v>0.16617691419205657</v>
      </c>
      <c r="J12" s="12">
        <v>0</v>
      </c>
    </row>
    <row r="13" spans="1:10" ht="21.75" customHeight="1">
      <c r="A13" s="37" t="s">
        <v>21</v>
      </c>
      <c r="B13" s="37"/>
      <c r="D13" s="14"/>
      <c r="F13" s="14">
        <f>SUM(F8:F12)</f>
        <v>695884122426</v>
      </c>
      <c r="H13" s="15">
        <f>SUM(H8:H12)</f>
        <v>100</v>
      </c>
      <c r="J13" s="15">
        <v>2.39</v>
      </c>
    </row>
    <row r="14" spans="1:10" ht="13.5" thickTop="1"/>
    <row r="15" spans="1:10">
      <c r="F15" s="22">
        <v>696332997426</v>
      </c>
    </row>
    <row r="16" spans="1:10">
      <c r="F16" s="22">
        <f>F13-F15</f>
        <v>-448875000</v>
      </c>
    </row>
    <row r="17" spans="6:6">
      <c r="F17" s="22">
        <v>448875000</v>
      </c>
    </row>
    <row r="18" spans="6:6">
      <c r="F18" s="22">
        <f>F15-F17</f>
        <v>695884122426</v>
      </c>
    </row>
    <row r="19" spans="6:6">
      <c r="F19" s="22">
        <f>F13-F18</f>
        <v>0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W11"/>
  <sheetViews>
    <sheetView rightToLeft="1" workbookViewId="0">
      <selection activeCell="D24" sqref="D24"/>
    </sheetView>
  </sheetViews>
  <sheetFormatPr defaultRowHeight="12.75"/>
  <cols>
    <col min="1" max="1" width="6.140625" bestFit="1" customWidth="1"/>
    <col min="2" max="2" width="21.425781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21.75" customHeight="1">
      <c r="A2" s="35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4.45" customHeight="1"/>
    <row r="5" spans="1:23" ht="14.45" customHeight="1">
      <c r="A5" s="1" t="s">
        <v>160</v>
      </c>
      <c r="B5" s="45" t="s">
        <v>161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23" ht="14.45" customHeight="1">
      <c r="D6" s="38" t="s">
        <v>162</v>
      </c>
      <c r="E6" s="38"/>
      <c r="F6" s="38"/>
      <c r="G6" s="38"/>
      <c r="H6" s="38"/>
      <c r="I6" s="38"/>
      <c r="J6" s="38"/>
      <c r="K6" s="38"/>
      <c r="L6" s="38"/>
      <c r="N6" s="38" t="s">
        <v>163</v>
      </c>
      <c r="O6" s="38"/>
      <c r="P6" s="38"/>
      <c r="Q6" s="38"/>
      <c r="R6" s="38"/>
      <c r="S6" s="38"/>
      <c r="T6" s="38"/>
      <c r="U6" s="38"/>
      <c r="V6" s="38"/>
      <c r="W6" s="38"/>
    </row>
    <row r="7" spans="1:23" ht="14.45" customHeight="1">
      <c r="D7" s="3"/>
      <c r="E7" s="3"/>
      <c r="F7" s="3"/>
      <c r="G7" s="3"/>
      <c r="H7" s="3"/>
      <c r="I7" s="3"/>
      <c r="J7" s="44" t="s">
        <v>21</v>
      </c>
      <c r="K7" s="44"/>
      <c r="L7" s="44"/>
      <c r="N7" s="3"/>
      <c r="O7" s="3"/>
      <c r="P7" s="3"/>
      <c r="Q7" s="3"/>
      <c r="R7" s="3"/>
      <c r="S7" s="3"/>
      <c r="T7" s="3"/>
      <c r="U7" s="44" t="s">
        <v>21</v>
      </c>
      <c r="V7" s="44"/>
      <c r="W7" s="44"/>
    </row>
    <row r="8" spans="1:23" ht="14.45" customHeight="1">
      <c r="A8" s="38" t="s">
        <v>164</v>
      </c>
      <c r="B8" s="38"/>
      <c r="D8" s="2" t="s">
        <v>165</v>
      </c>
      <c r="F8" s="2" t="s">
        <v>166</v>
      </c>
      <c r="H8" s="2" t="s">
        <v>167</v>
      </c>
      <c r="J8" s="4" t="s">
        <v>140</v>
      </c>
      <c r="K8" s="3"/>
      <c r="L8" s="4" t="s">
        <v>148</v>
      </c>
      <c r="N8" s="2" t="s">
        <v>165</v>
      </c>
      <c r="P8" s="38" t="s">
        <v>166</v>
      </c>
      <c r="Q8" s="38"/>
      <c r="S8" s="2" t="s">
        <v>167</v>
      </c>
      <c r="U8" s="4" t="s">
        <v>140</v>
      </c>
      <c r="V8" s="3"/>
      <c r="W8" s="4" t="s">
        <v>148</v>
      </c>
    </row>
    <row r="9" spans="1:23" ht="21.75" customHeight="1">
      <c r="A9" s="39" t="s">
        <v>20</v>
      </c>
      <c r="B9" s="39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40">
        <v>0</v>
      </c>
      <c r="Q9" s="40"/>
      <c r="S9" s="6">
        <v>0</v>
      </c>
      <c r="U9" s="6">
        <v>0</v>
      </c>
      <c r="W9" s="7">
        <v>0</v>
      </c>
    </row>
    <row r="10" spans="1:23" ht="21.75" customHeight="1">
      <c r="A10" s="41" t="s">
        <v>19</v>
      </c>
      <c r="B10" s="41"/>
      <c r="D10" s="11">
        <v>0</v>
      </c>
      <c r="F10" s="11">
        <v>0</v>
      </c>
      <c r="H10" s="11">
        <v>0</v>
      </c>
      <c r="J10" s="11">
        <v>0</v>
      </c>
      <c r="L10" s="12">
        <v>0</v>
      </c>
      <c r="N10" s="11">
        <v>0</v>
      </c>
      <c r="P10" s="42">
        <v>0</v>
      </c>
      <c r="Q10" s="43"/>
      <c r="S10" s="11">
        <v>0</v>
      </c>
      <c r="U10" s="11">
        <v>0</v>
      </c>
      <c r="W10" s="12">
        <v>0</v>
      </c>
    </row>
    <row r="11" spans="1:23" ht="21.75" customHeight="1">
      <c r="A11" s="37" t="s">
        <v>21</v>
      </c>
      <c r="B11" s="37"/>
      <c r="D11" s="14">
        <v>0</v>
      </c>
      <c r="F11" s="14">
        <v>0</v>
      </c>
      <c r="H11" s="14">
        <v>0</v>
      </c>
      <c r="J11" s="14">
        <v>0</v>
      </c>
      <c r="L11" s="15">
        <v>0</v>
      </c>
      <c r="N11" s="14">
        <v>0</v>
      </c>
      <c r="Q11" s="14">
        <v>0</v>
      </c>
      <c r="S11" s="14">
        <v>0</v>
      </c>
      <c r="U11" s="14">
        <v>0</v>
      </c>
      <c r="W11" s="15">
        <v>0</v>
      </c>
    </row>
  </sheetData>
  <mergeCells count="15">
    <mergeCell ref="A1:W1"/>
    <mergeCell ref="A2:W2"/>
    <mergeCell ref="A3:W3"/>
    <mergeCell ref="B5:W5"/>
    <mergeCell ref="D6:L6"/>
    <mergeCell ref="N6:W6"/>
    <mergeCell ref="A10:B10"/>
    <mergeCell ref="P10:Q10"/>
    <mergeCell ref="A11:B11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Sina</cp:lastModifiedBy>
  <dcterms:created xsi:type="dcterms:W3CDTF">2026-04-26T03:53:04Z</dcterms:created>
  <dcterms:modified xsi:type="dcterms:W3CDTF">2026-04-26T10:24:27Z</dcterms:modified>
</cp:coreProperties>
</file>